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c\Документы с диска D\Отчет\отчет 2016\127\"/>
    </mc:Choice>
  </mc:AlternateContent>
  <bookViews>
    <workbookView xWindow="0" yWindow="0" windowWidth="19200" windowHeight="11295" activeTab="1"/>
  </bookViews>
  <sheets>
    <sheet name="1" sheetId="5" r:id="rId1"/>
    <sheet name="2" sheetId="2" r:id="rId2"/>
    <sheet name="3" sheetId="4" r:id="rId3"/>
  </sheets>
  <definedNames>
    <definedName name="_xlnm.Print_Area" localSheetId="0">'1'!$A$1:$I$110</definedName>
    <definedName name="_xlnm.Print_Area" localSheetId="1">'2'!$A$1:$K$91</definedName>
  </definedNames>
  <calcPr calcId="152511"/>
</workbook>
</file>

<file path=xl/calcChain.xml><?xml version="1.0" encoding="utf-8"?>
<calcChain xmlns="http://schemas.openxmlformats.org/spreadsheetml/2006/main">
  <c r="E24" i="5" l="1"/>
  <c r="I21" i="5"/>
  <c r="H21" i="5"/>
  <c r="G21" i="5"/>
  <c r="F21" i="5"/>
  <c r="E21" i="5"/>
  <c r="D21" i="5"/>
  <c r="D20" i="5"/>
  <c r="I23" i="5"/>
  <c r="H23" i="5"/>
  <c r="H77" i="2" l="1"/>
  <c r="G77" i="2"/>
  <c r="H73" i="2"/>
  <c r="G73" i="2"/>
  <c r="E73" i="2"/>
  <c r="D73" i="2"/>
  <c r="K79" i="2"/>
  <c r="K78" i="2" s="1"/>
  <c r="K77" i="2" s="1"/>
  <c r="J79" i="2"/>
  <c r="J78" i="2" s="1"/>
  <c r="J77" i="2" s="1"/>
  <c r="I79" i="2"/>
  <c r="I78" i="2" s="1"/>
  <c r="I77" i="2" s="1"/>
  <c r="H78" i="2"/>
  <c r="G78" i="2"/>
  <c r="F78" i="2"/>
  <c r="F77" i="2" s="1"/>
  <c r="E78" i="2"/>
  <c r="E77" i="2" s="1"/>
  <c r="D78" i="2"/>
  <c r="D77" i="2" s="1"/>
  <c r="D64" i="2" l="1"/>
  <c r="F26" i="2"/>
  <c r="H12" i="2"/>
  <c r="G12" i="2"/>
  <c r="F12" i="2"/>
  <c r="E12" i="2"/>
  <c r="D12" i="2"/>
  <c r="K14" i="2"/>
  <c r="J14" i="2"/>
  <c r="I14" i="2"/>
  <c r="E38" i="5"/>
  <c r="I76" i="5"/>
  <c r="I75" i="5"/>
  <c r="I74" i="5" s="1"/>
  <c r="H76" i="5"/>
  <c r="H75" i="5"/>
  <c r="H74" i="5" s="1"/>
  <c r="G74" i="5"/>
  <c r="F74" i="5"/>
  <c r="E74" i="5"/>
  <c r="D74" i="5"/>
  <c r="K22" i="2" l="1"/>
  <c r="J22" i="2"/>
  <c r="I22" i="2"/>
  <c r="K60" i="2"/>
  <c r="J60" i="2"/>
  <c r="I60" i="2"/>
  <c r="K59" i="2"/>
  <c r="J59" i="2"/>
  <c r="I59" i="2"/>
  <c r="K48" i="2" l="1"/>
  <c r="J48" i="2"/>
  <c r="I48" i="2"/>
  <c r="H48" i="2"/>
  <c r="G48" i="2"/>
  <c r="F48" i="2"/>
  <c r="E48" i="2"/>
  <c r="D48" i="2"/>
  <c r="D33" i="2"/>
  <c r="E33" i="2"/>
  <c r="H18" i="2"/>
  <c r="G18" i="2"/>
  <c r="F18" i="2"/>
  <c r="E18" i="2"/>
  <c r="D18" i="2"/>
  <c r="D26" i="2"/>
  <c r="K20" i="2"/>
  <c r="J20" i="2"/>
  <c r="I20" i="2"/>
  <c r="K21" i="2"/>
  <c r="J21" i="2"/>
  <c r="I21" i="2"/>
  <c r="K19" i="2"/>
  <c r="J19" i="2"/>
  <c r="I19" i="2"/>
  <c r="K15" i="2"/>
  <c r="K12" i="2" s="1"/>
  <c r="J15" i="2"/>
  <c r="J12" i="2" s="1"/>
  <c r="I15" i="2"/>
  <c r="I12" i="2" s="1"/>
  <c r="K13" i="2"/>
  <c r="J13" i="2"/>
  <c r="I13" i="2"/>
  <c r="D17" i="2" l="1"/>
  <c r="I18" i="2"/>
  <c r="J18" i="2"/>
  <c r="K18" i="2"/>
  <c r="K89" i="2"/>
  <c r="J89" i="2"/>
  <c r="I89" i="2"/>
  <c r="K84" i="2"/>
  <c r="J84" i="2"/>
  <c r="I84" i="2"/>
  <c r="K75" i="2"/>
  <c r="J75" i="2"/>
  <c r="I75" i="2"/>
  <c r="K70" i="2"/>
  <c r="J70" i="2"/>
  <c r="I70" i="2"/>
  <c r="K65" i="2"/>
  <c r="J65" i="2"/>
  <c r="I65" i="2"/>
  <c r="K43" i="2"/>
  <c r="J43" i="2"/>
  <c r="I43" i="2"/>
  <c r="K38" i="2"/>
  <c r="K37" i="2" s="1"/>
  <c r="K36" i="2" s="1"/>
  <c r="J38" i="2"/>
  <c r="J37" i="2" s="1"/>
  <c r="J36" i="2" s="1"/>
  <c r="I38" i="2"/>
  <c r="I37" i="2" s="1"/>
  <c r="I36" i="2" s="1"/>
  <c r="H37" i="2"/>
  <c r="H36" i="2" s="1"/>
  <c r="G37" i="2"/>
  <c r="G36" i="2" s="1"/>
  <c r="F37" i="2"/>
  <c r="F36" i="2" s="1"/>
  <c r="E37" i="2"/>
  <c r="E36" i="2" s="1"/>
  <c r="D37" i="2"/>
  <c r="D36" i="2" s="1"/>
  <c r="K34" i="2"/>
  <c r="J34" i="2"/>
  <c r="I34" i="2"/>
  <c r="H26" i="2"/>
  <c r="H17" i="2" s="1"/>
  <c r="G26" i="2"/>
  <c r="G17" i="2" s="1"/>
  <c r="F17" i="2"/>
  <c r="E26" i="2"/>
  <c r="E17" i="2" s="1"/>
  <c r="K29" i="2"/>
  <c r="J29" i="2"/>
  <c r="I29" i="2"/>
  <c r="I91" i="2" l="1"/>
  <c r="K64" i="2"/>
  <c r="K63" i="2" s="1"/>
  <c r="K62" i="2" s="1"/>
  <c r="H64" i="2"/>
  <c r="H63" i="2" s="1"/>
  <c r="H62" i="2" s="1"/>
  <c r="F64" i="2"/>
  <c r="F63" i="2" s="1"/>
  <c r="F62" i="2" s="1"/>
  <c r="E64" i="2"/>
  <c r="E63" i="2" s="1"/>
  <c r="E62" i="2" s="1"/>
  <c r="D63" i="2"/>
  <c r="D62" i="2" s="1"/>
  <c r="G64" i="2"/>
  <c r="G63" i="2" s="1"/>
  <c r="G62" i="2" s="1"/>
  <c r="G67" i="2"/>
  <c r="H67" i="2"/>
  <c r="H74" i="2"/>
  <c r="G74" i="2"/>
  <c r="F74" i="2"/>
  <c r="F73" i="2" s="1"/>
  <c r="E74" i="2"/>
  <c r="D74" i="2"/>
  <c r="H42" i="2"/>
  <c r="H41" i="2" s="1"/>
  <c r="H40" i="2" s="1"/>
  <c r="G42" i="2"/>
  <c r="G41" i="2" s="1"/>
  <c r="G40" i="2" s="1"/>
  <c r="F42" i="2"/>
  <c r="F41" i="2" s="1"/>
  <c r="F40" i="2" s="1"/>
  <c r="E42" i="2"/>
  <c r="E41" i="2" s="1"/>
  <c r="E40" i="2" s="1"/>
  <c r="D42" i="2"/>
  <c r="D41" i="2" s="1"/>
  <c r="D40" i="2" s="1"/>
  <c r="E83" i="5"/>
  <c r="E82" i="5" s="1"/>
  <c r="D83" i="5"/>
  <c r="D44" i="5"/>
  <c r="D43" i="5" s="1"/>
  <c r="G37" i="5"/>
  <c r="G36" i="5" s="1"/>
  <c r="F37" i="5"/>
  <c r="F36" i="5" s="1"/>
  <c r="D37" i="5"/>
  <c r="D36" i="5" s="1"/>
  <c r="G24" i="5"/>
  <c r="F24" i="5"/>
  <c r="D24" i="5"/>
  <c r="I35" i="5"/>
  <c r="F75" i="5"/>
  <c r="G75" i="5"/>
  <c r="H58" i="5"/>
  <c r="I58" i="5"/>
  <c r="E69" i="2"/>
  <c r="F69" i="2"/>
  <c r="F68" i="2" s="1"/>
  <c r="F67" i="2" s="1"/>
  <c r="D69" i="2"/>
  <c r="D68" i="2" s="1"/>
  <c r="D67" i="2" s="1"/>
  <c r="F54" i="5"/>
  <c r="F53" i="5" s="1"/>
  <c r="G54" i="5"/>
  <c r="G53" i="5" s="1"/>
  <c r="D54" i="5"/>
  <c r="D53" i="5" s="1"/>
  <c r="E54" i="5"/>
  <c r="E53" i="5" s="1"/>
  <c r="D31" i="5"/>
  <c r="D30" i="5" s="1"/>
  <c r="F61" i="5"/>
  <c r="E31" i="5"/>
  <c r="E30" i="5" s="1"/>
  <c r="H38" i="5"/>
  <c r="H37" i="5" s="1"/>
  <c r="H36" i="5" s="1"/>
  <c r="F11" i="2"/>
  <c r="E49" i="5"/>
  <c r="E48" i="5" s="1"/>
  <c r="E44" i="5"/>
  <c r="E43" i="5" s="1"/>
  <c r="H33" i="5"/>
  <c r="I33" i="5"/>
  <c r="H34" i="5"/>
  <c r="I34" i="5"/>
  <c r="H35" i="5"/>
  <c r="I32" i="5"/>
  <c r="H32" i="5"/>
  <c r="F31" i="5"/>
  <c r="F30" i="5" s="1"/>
  <c r="G31" i="5"/>
  <c r="G30" i="5" s="1"/>
  <c r="E88" i="5"/>
  <c r="H88" i="5" s="1"/>
  <c r="K88" i="2"/>
  <c r="K87" i="2" s="1"/>
  <c r="K86" i="2" s="1"/>
  <c r="J88" i="2"/>
  <c r="J87" i="2" s="1"/>
  <c r="J86" i="2" s="1"/>
  <c r="I88" i="2"/>
  <c r="I87" i="2" s="1"/>
  <c r="I86" i="2" s="1"/>
  <c r="E88" i="2"/>
  <c r="E87" i="2" s="1"/>
  <c r="E86" i="2" s="1"/>
  <c r="F88" i="2"/>
  <c r="F87" i="2" s="1"/>
  <c r="F86" i="2" s="1"/>
  <c r="G88" i="2"/>
  <c r="G87" i="2" s="1"/>
  <c r="G86" i="2" s="1"/>
  <c r="H88" i="2"/>
  <c r="H87" i="2" s="1"/>
  <c r="H86" i="2" s="1"/>
  <c r="D88" i="2"/>
  <c r="D87" i="2" s="1"/>
  <c r="D86" i="2" s="1"/>
  <c r="E90" i="5"/>
  <c r="E95" i="5"/>
  <c r="I110" i="5"/>
  <c r="H110" i="5"/>
  <c r="H109" i="5" s="1"/>
  <c r="H108" i="5" s="1"/>
  <c r="H107" i="5" s="1"/>
  <c r="G109" i="5"/>
  <c r="G108" i="5" s="1"/>
  <c r="G107" i="5" s="1"/>
  <c r="F109" i="5"/>
  <c r="F108" i="5" s="1"/>
  <c r="F107" i="5" s="1"/>
  <c r="E109" i="5"/>
  <c r="E108" i="5" s="1"/>
  <c r="E107" i="5" s="1"/>
  <c r="D109" i="5"/>
  <c r="D108" i="5" s="1"/>
  <c r="I106" i="5"/>
  <c r="H106" i="5"/>
  <c r="H105" i="5" s="1"/>
  <c r="H104" i="5" s="1"/>
  <c r="H103" i="5" s="1"/>
  <c r="G105" i="5"/>
  <c r="G104" i="5" s="1"/>
  <c r="G103" i="5" s="1"/>
  <c r="F105" i="5"/>
  <c r="F104" i="5" s="1"/>
  <c r="F103" i="5" s="1"/>
  <c r="E105" i="5"/>
  <c r="E104" i="5" s="1"/>
  <c r="E103" i="5" s="1"/>
  <c r="D105" i="5"/>
  <c r="D104" i="5" s="1"/>
  <c r="D103" i="5" s="1"/>
  <c r="I101" i="5"/>
  <c r="H101" i="5"/>
  <c r="H100" i="5" s="1"/>
  <c r="H99" i="5" s="1"/>
  <c r="G100" i="5"/>
  <c r="G99" i="5" s="1"/>
  <c r="F100" i="5"/>
  <c r="F99" i="5" s="1"/>
  <c r="E100" i="5"/>
  <c r="E99" i="5" s="1"/>
  <c r="D100" i="5"/>
  <c r="D99" i="5" s="1"/>
  <c r="I96" i="5"/>
  <c r="I95" i="5" s="1"/>
  <c r="H96" i="5"/>
  <c r="H95" i="5" s="1"/>
  <c r="G95" i="5"/>
  <c r="F95" i="5"/>
  <c r="D95" i="5"/>
  <c r="I94" i="5"/>
  <c r="I93" i="5" s="1"/>
  <c r="H94" i="5"/>
  <c r="H93" i="5" s="1"/>
  <c r="G93" i="5"/>
  <c r="F93" i="5"/>
  <c r="E93" i="5"/>
  <c r="D93" i="5"/>
  <c r="I92" i="5"/>
  <c r="H92" i="5"/>
  <c r="I91" i="5"/>
  <c r="H91" i="5"/>
  <c r="G90" i="5"/>
  <c r="F90" i="5"/>
  <c r="D90" i="5"/>
  <c r="I89" i="5"/>
  <c r="H89" i="5"/>
  <c r="G88" i="5"/>
  <c r="F88" i="5"/>
  <c r="D88" i="5"/>
  <c r="I87" i="5"/>
  <c r="H87" i="5"/>
  <c r="H86" i="5" s="1"/>
  <c r="G86" i="5"/>
  <c r="F86" i="5"/>
  <c r="E86" i="5"/>
  <c r="D86" i="5"/>
  <c r="I84" i="5"/>
  <c r="H84" i="5"/>
  <c r="H83" i="5" s="1"/>
  <c r="G83" i="5"/>
  <c r="G82" i="5" s="1"/>
  <c r="F83" i="5"/>
  <c r="F82" i="5" s="1"/>
  <c r="I79" i="5"/>
  <c r="H79" i="5"/>
  <c r="G78" i="5"/>
  <c r="G77" i="5" s="1"/>
  <c r="F78" i="5"/>
  <c r="F77" i="5" s="1"/>
  <c r="E78" i="5"/>
  <c r="H78" i="5" s="1"/>
  <c r="H77" i="5" s="1"/>
  <c r="D78" i="5"/>
  <c r="I73" i="5"/>
  <c r="H73" i="5"/>
  <c r="H72" i="5" s="1"/>
  <c r="H71" i="5" s="1"/>
  <c r="H70" i="5" s="1"/>
  <c r="G72" i="5"/>
  <c r="G71" i="5" s="1"/>
  <c r="G70" i="5" s="1"/>
  <c r="F72" i="5"/>
  <c r="F71" i="5" s="1"/>
  <c r="F70" i="5" s="1"/>
  <c r="E72" i="5"/>
  <c r="E71" i="5" s="1"/>
  <c r="E70" i="5" s="1"/>
  <c r="D72" i="5"/>
  <c r="D71" i="5" s="1"/>
  <c r="I69" i="5"/>
  <c r="H69" i="5"/>
  <c r="I68" i="5"/>
  <c r="H68" i="5"/>
  <c r="I67" i="5"/>
  <c r="H67" i="5"/>
  <c r="H66" i="5" s="1"/>
  <c r="G66" i="5"/>
  <c r="G65" i="5" s="1"/>
  <c r="G64" i="5" s="1"/>
  <c r="F66" i="5"/>
  <c r="F65" i="5" s="1"/>
  <c r="F64" i="5" s="1"/>
  <c r="E66" i="5"/>
  <c r="E65" i="5" s="1"/>
  <c r="E64" i="5" s="1"/>
  <c r="D66" i="5"/>
  <c r="I63" i="5"/>
  <c r="H63" i="5"/>
  <c r="I62" i="5"/>
  <c r="H62" i="5"/>
  <c r="G61" i="5"/>
  <c r="E61" i="5"/>
  <c r="E60" i="5" s="1"/>
  <c r="D61" i="5"/>
  <c r="D60" i="5" s="1"/>
  <c r="D59" i="5" s="1"/>
  <c r="I57" i="5"/>
  <c r="H57" i="5"/>
  <c r="I56" i="5"/>
  <c r="H56" i="5"/>
  <c r="I55" i="5"/>
  <c r="H55" i="5"/>
  <c r="I52" i="5"/>
  <c r="H52" i="5"/>
  <c r="I51" i="5"/>
  <c r="H51" i="5"/>
  <c r="I50" i="5"/>
  <c r="H50" i="5"/>
  <c r="G49" i="5"/>
  <c r="G48" i="5" s="1"/>
  <c r="F49" i="5"/>
  <c r="F48" i="5" s="1"/>
  <c r="D49" i="5"/>
  <c r="I46" i="5"/>
  <c r="H46" i="5"/>
  <c r="I45" i="5"/>
  <c r="H45" i="5"/>
  <c r="G43" i="5"/>
  <c r="G42" i="5" s="1"/>
  <c r="F43" i="5"/>
  <c r="F42" i="5" s="1"/>
  <c r="I41" i="5"/>
  <c r="H41" i="5"/>
  <c r="I40" i="5"/>
  <c r="H40" i="5"/>
  <c r="I39" i="5"/>
  <c r="H39" i="5"/>
  <c r="I29" i="5"/>
  <c r="H29" i="5"/>
  <c r="I28" i="5"/>
  <c r="H28" i="5"/>
  <c r="I27" i="5"/>
  <c r="H27" i="5"/>
  <c r="G26" i="5"/>
  <c r="F26" i="5"/>
  <c r="E26" i="5"/>
  <c r="I26" i="5" s="1"/>
  <c r="I25" i="5"/>
  <c r="H25" i="5"/>
  <c r="H24" i="5" s="1"/>
  <c r="I22" i="5"/>
  <c r="H22" i="5"/>
  <c r="C3" i="5"/>
  <c r="A34" i="4" s="1"/>
  <c r="H11" i="4"/>
  <c r="H6" i="4"/>
  <c r="F83" i="2"/>
  <c r="F82" i="2" s="1"/>
  <c r="F81" i="2" s="1"/>
  <c r="K3" i="2"/>
  <c r="E23" i="2"/>
  <c r="J83" i="2"/>
  <c r="J82" i="2" s="1"/>
  <c r="H83" i="2"/>
  <c r="H82" i="2" s="1"/>
  <c r="H81" i="2" s="1"/>
  <c r="G83" i="2"/>
  <c r="G82" i="2" s="1"/>
  <c r="G81" i="2" s="1"/>
  <c r="E83" i="2"/>
  <c r="E82" i="2" s="1"/>
  <c r="E81" i="2" s="1"/>
  <c r="D83" i="2"/>
  <c r="D82" i="2" s="1"/>
  <c r="D81" i="2" s="1"/>
  <c r="D72" i="2"/>
  <c r="K58" i="2"/>
  <c r="K57" i="2" s="1"/>
  <c r="K56" i="2" s="1"/>
  <c r="K55" i="2" s="1"/>
  <c r="J58" i="2"/>
  <c r="J57" i="2" s="1"/>
  <c r="J56" i="2" s="1"/>
  <c r="J55" i="2" s="1"/>
  <c r="I58" i="2"/>
  <c r="I57" i="2" s="1"/>
  <c r="I56" i="2" s="1"/>
  <c r="I55" i="2" s="1"/>
  <c r="H57" i="2"/>
  <c r="H56" i="2" s="1"/>
  <c r="H55" i="2" s="1"/>
  <c r="G57" i="2"/>
  <c r="G56" i="2" s="1"/>
  <c r="G55" i="2" s="1"/>
  <c r="F57" i="2"/>
  <c r="F56" i="2" s="1"/>
  <c r="F55" i="2" s="1"/>
  <c r="E57" i="2"/>
  <c r="E56" i="2" s="1"/>
  <c r="E55" i="2" s="1"/>
  <c r="D57" i="2"/>
  <c r="D56" i="2" s="1"/>
  <c r="D55" i="2" s="1"/>
  <c r="K54" i="2"/>
  <c r="K53" i="2" s="1"/>
  <c r="K52" i="2" s="1"/>
  <c r="K51" i="2" s="1"/>
  <c r="J54" i="2"/>
  <c r="J53" i="2" s="1"/>
  <c r="J52" i="2" s="1"/>
  <c r="J51" i="2" s="1"/>
  <c r="I54" i="2"/>
  <c r="I53" i="2" s="1"/>
  <c r="I52" i="2" s="1"/>
  <c r="I51" i="2" s="1"/>
  <c r="H53" i="2"/>
  <c r="H52" i="2" s="1"/>
  <c r="H51" i="2" s="1"/>
  <c r="G53" i="2"/>
  <c r="G52" i="2" s="1"/>
  <c r="G51" i="2" s="1"/>
  <c r="G50" i="2" s="1"/>
  <c r="F53" i="2"/>
  <c r="F52" i="2" s="1"/>
  <c r="F51" i="2" s="1"/>
  <c r="E53" i="2"/>
  <c r="E52" i="2" s="1"/>
  <c r="E51" i="2" s="1"/>
  <c r="D53" i="2"/>
  <c r="D52" i="2" s="1"/>
  <c r="D51" i="2" s="1"/>
  <c r="H47" i="2"/>
  <c r="G47" i="2"/>
  <c r="F47" i="2"/>
  <c r="E47" i="2"/>
  <c r="D47" i="2"/>
  <c r="K33" i="2"/>
  <c r="K32" i="2" s="1"/>
  <c r="K31" i="2" s="1"/>
  <c r="J33" i="2"/>
  <c r="J32" i="2" s="1"/>
  <c r="J31" i="2" s="1"/>
  <c r="I33" i="2"/>
  <c r="I32" i="2" s="1"/>
  <c r="I31" i="2" s="1"/>
  <c r="H33" i="2"/>
  <c r="H32" i="2" s="1"/>
  <c r="H31" i="2" s="1"/>
  <c r="G33" i="2"/>
  <c r="G32" i="2" s="1"/>
  <c r="G31" i="2" s="1"/>
  <c r="F33" i="2"/>
  <c r="F32" i="2" s="1"/>
  <c r="F31" i="2" s="1"/>
  <c r="E32" i="2"/>
  <c r="E31" i="2" s="1"/>
  <c r="K28" i="2"/>
  <c r="J28" i="2"/>
  <c r="I28" i="2"/>
  <c r="K27" i="2"/>
  <c r="J27" i="2"/>
  <c r="I27" i="2"/>
  <c r="K25" i="2"/>
  <c r="J25" i="2"/>
  <c r="I25" i="2"/>
  <c r="K24" i="2"/>
  <c r="J24" i="2"/>
  <c r="I24" i="2"/>
  <c r="H23" i="2"/>
  <c r="G23" i="2"/>
  <c r="F23" i="2"/>
  <c r="D23" i="2"/>
  <c r="H11" i="2"/>
  <c r="G11" i="2"/>
  <c r="E11" i="2"/>
  <c r="D11" i="2"/>
  <c r="D107" i="5"/>
  <c r="H26" i="5" l="1"/>
  <c r="H20" i="5" s="1"/>
  <c r="H19" i="5" s="1"/>
  <c r="H10" i="2"/>
  <c r="E10" i="2"/>
  <c r="F10" i="2"/>
  <c r="G10" i="2"/>
  <c r="J26" i="2"/>
  <c r="K26" i="2"/>
  <c r="I26" i="2"/>
  <c r="J74" i="2"/>
  <c r="J64" i="2"/>
  <c r="J63" i="2" s="1"/>
  <c r="J62" i="2" s="1"/>
  <c r="I64" i="2"/>
  <c r="I63" i="2" s="1"/>
  <c r="I62" i="2" s="1"/>
  <c r="E50" i="2"/>
  <c r="J81" i="2"/>
  <c r="I74" i="2"/>
  <c r="D50" i="2"/>
  <c r="K74" i="2"/>
  <c r="K42" i="2"/>
  <c r="K41" i="2" s="1"/>
  <c r="K40" i="2" s="1"/>
  <c r="I42" i="2"/>
  <c r="I41" i="2" s="1"/>
  <c r="I40" i="2" s="1"/>
  <c r="J42" i="2"/>
  <c r="J41" i="2" s="1"/>
  <c r="J40" i="2" s="1"/>
  <c r="J23" i="2"/>
  <c r="E72" i="2"/>
  <c r="H72" i="2"/>
  <c r="I47" i="2"/>
  <c r="I46" i="2" s="1"/>
  <c r="I45" i="2" s="1"/>
  <c r="E46" i="2"/>
  <c r="E45" i="2" s="1"/>
  <c r="I23" i="2"/>
  <c r="G72" i="2"/>
  <c r="L55" i="2"/>
  <c r="I83" i="2"/>
  <c r="I82" i="2" s="1"/>
  <c r="I81" i="2" s="1"/>
  <c r="F46" i="2"/>
  <c r="F45" i="2" s="1"/>
  <c r="J11" i="2"/>
  <c r="K11" i="2"/>
  <c r="K23" i="2"/>
  <c r="J47" i="2"/>
  <c r="E77" i="5"/>
  <c r="I88" i="5"/>
  <c r="I61" i="5"/>
  <c r="E37" i="5"/>
  <c r="E36" i="5" s="1"/>
  <c r="I49" i="5"/>
  <c r="G102" i="5"/>
  <c r="G98" i="5" s="1"/>
  <c r="I83" i="5"/>
  <c r="I82" i="5" s="1"/>
  <c r="D85" i="5"/>
  <c r="H85" i="5"/>
  <c r="I99" i="5"/>
  <c r="E85" i="5"/>
  <c r="E80" i="5" s="1"/>
  <c r="I31" i="5"/>
  <c r="I30" i="5" s="1"/>
  <c r="F20" i="5"/>
  <c r="F19" i="5" s="1"/>
  <c r="H90" i="5"/>
  <c r="D82" i="5"/>
  <c r="I24" i="5"/>
  <c r="E102" i="5"/>
  <c r="E98" i="5" s="1"/>
  <c r="H61" i="5"/>
  <c r="G85" i="5"/>
  <c r="G81" i="5" s="1"/>
  <c r="I109" i="5"/>
  <c r="H44" i="5"/>
  <c r="H43" i="5" s="1"/>
  <c r="I44" i="5"/>
  <c r="I66" i="5"/>
  <c r="I65" i="5" s="1"/>
  <c r="I64" i="5" s="1"/>
  <c r="H65" i="5"/>
  <c r="H64" i="5" s="1"/>
  <c r="I103" i="5"/>
  <c r="H102" i="5"/>
  <c r="H98" i="5" s="1"/>
  <c r="H31" i="5"/>
  <c r="H30" i="5" s="1"/>
  <c r="I107" i="5"/>
  <c r="I108" i="5"/>
  <c r="I86" i="5"/>
  <c r="F85" i="5"/>
  <c r="F80" i="5" s="1"/>
  <c r="F102" i="5"/>
  <c r="F98" i="5" s="1"/>
  <c r="D48" i="5"/>
  <c r="D47" i="5" s="1"/>
  <c r="D42" i="5" s="1"/>
  <c r="G20" i="5"/>
  <c r="G19" i="5" s="1"/>
  <c r="I72" i="5"/>
  <c r="I90" i="5"/>
  <c r="I105" i="5"/>
  <c r="D102" i="5"/>
  <c r="D70" i="5"/>
  <c r="I70" i="5" s="1"/>
  <c r="I71" i="5"/>
  <c r="F72" i="2"/>
  <c r="D77" i="5"/>
  <c r="I78" i="5"/>
  <c r="I100" i="5"/>
  <c r="K83" i="2"/>
  <c r="K82" i="2" s="1"/>
  <c r="K81" i="2" s="1"/>
  <c r="I104" i="5"/>
  <c r="D65" i="5"/>
  <c r="D64" i="5" s="1"/>
  <c r="I38" i="5"/>
  <c r="I37" i="5" s="1"/>
  <c r="H46" i="2"/>
  <c r="H45" i="2" s="1"/>
  <c r="I54" i="5"/>
  <c r="H82" i="5"/>
  <c r="I53" i="5"/>
  <c r="G46" i="2"/>
  <c r="G45" i="2" s="1"/>
  <c r="H49" i="5"/>
  <c r="H48" i="5" s="1"/>
  <c r="H54" i="5"/>
  <c r="H53" i="5" s="1"/>
  <c r="D46" i="2"/>
  <c r="D45" i="2" s="1"/>
  <c r="I69" i="2"/>
  <c r="J69" i="2"/>
  <c r="I11" i="2"/>
  <c r="I68" i="2"/>
  <c r="I67" i="2" s="1"/>
  <c r="J68" i="2"/>
  <c r="J67" i="2" s="1"/>
  <c r="D32" i="2"/>
  <c r="D31" i="2"/>
  <c r="D10" i="2" s="1"/>
  <c r="K47" i="2"/>
  <c r="L81" i="2"/>
  <c r="E68" i="2"/>
  <c r="K69" i="2"/>
  <c r="H50" i="2"/>
  <c r="J50" i="2"/>
  <c r="L86" i="2"/>
  <c r="I50" i="2"/>
  <c r="K50" i="2"/>
  <c r="L31" i="2"/>
  <c r="F50" i="2"/>
  <c r="L51" i="2"/>
  <c r="L11" i="2"/>
  <c r="I60" i="5"/>
  <c r="E59" i="5"/>
  <c r="H60" i="5"/>
  <c r="E47" i="5"/>
  <c r="H47" i="5" s="1"/>
  <c r="I43" i="5"/>
  <c r="I73" i="2" l="1"/>
  <c r="I72" i="2" s="1"/>
  <c r="J72" i="2"/>
  <c r="J73" i="2"/>
  <c r="K73" i="2"/>
  <c r="K72" i="2" s="1"/>
  <c r="D9" i="2"/>
  <c r="H9" i="2"/>
  <c r="G9" i="2"/>
  <c r="E9" i="2"/>
  <c r="F9" i="2"/>
  <c r="E81" i="5"/>
  <c r="G18" i="5"/>
  <c r="F18" i="5"/>
  <c r="F16" i="5" s="1"/>
  <c r="I77" i="5"/>
  <c r="K68" i="2"/>
  <c r="K67" i="2" s="1"/>
  <c r="E67" i="2"/>
  <c r="L67" i="2" s="1"/>
  <c r="L50" i="2"/>
  <c r="J46" i="2"/>
  <c r="J45" i="2" s="1"/>
  <c r="L45" i="2"/>
  <c r="K46" i="2"/>
  <c r="K45" i="2" s="1"/>
  <c r="F81" i="5"/>
  <c r="D81" i="5"/>
  <c r="I85" i="5"/>
  <c r="I80" i="5" s="1"/>
  <c r="H80" i="5"/>
  <c r="H81" i="5"/>
  <c r="H42" i="5"/>
  <c r="D80" i="5"/>
  <c r="I48" i="5"/>
  <c r="G80" i="5"/>
  <c r="E20" i="5"/>
  <c r="E19" i="5" s="1"/>
  <c r="D19" i="5"/>
  <c r="D18" i="5" s="1"/>
  <c r="I102" i="5"/>
  <c r="D98" i="5"/>
  <c r="I98" i="5" s="1"/>
  <c r="E42" i="5"/>
  <c r="L40" i="2"/>
  <c r="I59" i="5"/>
  <c r="H59" i="5"/>
  <c r="I47" i="5"/>
  <c r="I42" i="5" s="1"/>
  <c r="G16" i="5" l="1"/>
  <c r="D7" i="2"/>
  <c r="G7" i="2"/>
  <c r="H7" i="2"/>
  <c r="E7" i="2"/>
  <c r="F7" i="2"/>
  <c r="H17" i="4" s="1"/>
  <c r="H18" i="5"/>
  <c r="H16" i="5" s="1"/>
  <c r="I81" i="5"/>
  <c r="E18" i="5"/>
  <c r="E16" i="5" s="1"/>
  <c r="L17" i="2"/>
  <c r="L72" i="2"/>
  <c r="H16" i="4"/>
  <c r="I20" i="5"/>
  <c r="D16" i="5"/>
  <c r="I19" i="5"/>
  <c r="I36" i="5"/>
  <c r="L10" i="2"/>
  <c r="I17" i="2" l="1"/>
  <c r="K17" i="2"/>
  <c r="J17" i="2"/>
  <c r="I18" i="5"/>
  <c r="I16" i="5" s="1"/>
  <c r="D15" i="4"/>
  <c r="D5" i="4" s="1"/>
  <c r="L7" i="2"/>
  <c r="F15" i="4"/>
  <c r="F5" i="4" s="1"/>
  <c r="H15" i="4"/>
  <c r="H5" i="4" s="1"/>
  <c r="I10" i="2" l="1"/>
  <c r="J10" i="2"/>
  <c r="K10" i="2"/>
  <c r="J9" i="2" l="1"/>
  <c r="J7" i="2" s="1"/>
  <c r="I9" i="2"/>
  <c r="I7" i="2" s="1"/>
  <c r="K9" i="2"/>
  <c r="K7" i="2" s="1"/>
</calcChain>
</file>

<file path=xl/sharedStrings.xml><?xml version="1.0" encoding="utf-8"?>
<sst xmlns="http://schemas.openxmlformats.org/spreadsheetml/2006/main" count="466" uniqueCount="361">
  <si>
    <t>ОТЧЕТ ОБ ИСПОЛНЕНИИ БЮДЖЕТА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t>
  </si>
  <si>
    <t>КОДЫ</t>
  </si>
  <si>
    <t>Форма по ОКУД</t>
  </si>
  <si>
    <t>0503127</t>
  </si>
  <si>
    <t>Дата</t>
  </si>
  <si>
    <t>Главный  распорядитель, распорядитель, получатель бюджетных средств,</t>
  </si>
  <si>
    <t>главный администратор, администратор доходов бюджета,</t>
  </si>
  <si>
    <t>главный администратор, администратор источников</t>
  </si>
  <si>
    <t>по ОКПО</t>
  </si>
  <si>
    <t>04229610</t>
  </si>
  <si>
    <t>финансирования дефицита бюджета</t>
  </si>
  <si>
    <t>Глава по БК</t>
  </si>
  <si>
    <t>Наименование бюджета</t>
  </si>
  <si>
    <t>по ОКТМО</t>
  </si>
  <si>
    <t>60653410</t>
  </si>
  <si>
    <t>Периодичность: месячная</t>
  </si>
  <si>
    <t>Единица измерения: руб.</t>
  </si>
  <si>
    <t>по ОКЕИ</t>
  </si>
  <si>
    <t>Доходы</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</si>
  <si>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</si>
  <si>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</si>
  <si>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</si>
  <si>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</si>
  <si>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</si>
  <si>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</si>
  <si>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через финансовые 
органы</t>
  </si>
  <si>
    <t>через банковские счета</t>
  </si>
  <si>
    <t>некассовые
операции</t>
  </si>
  <si>
    <t>итого</t>
  </si>
  <si>
    <t>Доходы бюджета - Всего</t>
  </si>
  <si>
    <t>х</t>
  </si>
  <si>
    <t>в том числе:</t>
  </si>
  <si>
    <t>НАЛОГОВЫЕ И НЕНАЛОГОВЫЕ ДОХОДЫ</t>
  </si>
  <si>
    <t>182 1 00 00000 00 0000 000</t>
  </si>
  <si>
    <t>НАЛОГИ НА ПРИБЫЛЬ, ДОХОДЫ</t>
  </si>
  <si>
    <t>182 1 01 00000 00 0000 000</t>
  </si>
  <si>
    <t>Налог на доходы физических лиц</t>
  </si>
  <si>
    <t>182 1 01 02000 01 0000 110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</si>
  <si>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8"/>
        <color indexed="8"/>
        <rFont val="Times New Roman"/>
        <family val="1"/>
        <charset val="204"/>
      </rPr>
      <t>1</t>
    </r>
    <r>
      <rPr>
        <sz val="8"/>
        <color indexed="8"/>
        <rFont val="Times New Roman"/>
        <family val="1"/>
        <charset val="204"/>
      </rPr>
      <t xml:space="preserve"> и 228 Налогового кодекса Российской Федерации</t>
    </r>
  </si>
  <si>
    <t>182 1 01 02010 01 0000 110</t>
  </si>
  <si>
    <t>182 1 01 02010 01 1000 110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</si>
  <si>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</si>
  <si>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182 1 01 02020 01 0000 110</t>
  </si>
  <si>
    <t>182 1 01 02020 01 1000 110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</si>
  <si>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</si>
  <si>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182 1 01 02030 01 0000 110 </t>
  </si>
  <si>
    <t>182 1 01 02030 01 1000 110</t>
  </si>
  <si>
    <t>182 1 01 02030 01 3000 110</t>
  </si>
  <si>
    <t>НАЛОГИ НА СОВОКУПНЫЙ ДОХОД</t>
  </si>
  <si>
    <t>182 1 05 00000 00 0000 000</t>
  </si>
  <si>
    <t>Единый сельскохозяйственный налог</t>
  </si>
  <si>
    <t>182 1 05 03000 00 0000 110</t>
  </si>
  <si>
    <t>182 1 05 03010 01 0000 110</t>
  </si>
  <si>
    <t>182 1 05 03010 01 1000 110</t>
  </si>
  <si>
    <t>182 1 05 03010 01 3000 110</t>
  </si>
  <si>
    <t>НАЛОГИ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</si>
  <si>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</si>
  <si>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</si>
  <si>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</si>
  <si>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</si>
  <si>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182  1  06  01030  10  0000  110</t>
  </si>
  <si>
    <t>182  1  06  01030  10  1000  110</t>
  </si>
  <si>
    <t>Земельный налог</t>
  </si>
  <si>
    <t>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</si>
  <si>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</si>
  <si>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</si>
  <si>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</si>
  <si>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</si>
  <si>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</si>
  <si>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182  1  08  00000  00  0000  000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</si>
  <si>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</si>
  <si>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182  1  08  04000  01  0000  110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</si>
  <si>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</si>
  <si>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182  1  08  04020  01  0000  110</t>
  </si>
  <si>
    <t>182  1  08  04020  01  1000  110</t>
  </si>
  <si>
    <t>182  1  08  04020  01  4000  110</t>
  </si>
  <si>
    <t>ДОХОДЫ ОТ ИСПОЛЬЗОВАНИЯ ИМУЩЕСТВА, НАХОДЯЩЕГОСЯ В ГОСУДАРСТВЕННОЙ И МУНИЦИПАЛЬНОЙ СОБСТВЕННОСТИ</t>
  </si>
  <si>
    <t>182  1  11  00000  00  0000  000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</si>
  <si>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</si>
  <si>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</si>
  <si>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</si>
  <si>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182  1  11  05010  00  0000  120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</si>
  <si>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</si>
  <si>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815  1  11  05013  10  0000  120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</si>
  <si>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 </t>
  </si>
  <si>
    <t>951  1  11  05025 10   0000  120</t>
  </si>
  <si>
    <t>Доходы  от  сдачи  в  аренду  имущества, составляющего казну поселений (за исключением земельных участков)</t>
  </si>
  <si>
    <t>951  1 11   05075  10  0000  120</t>
  </si>
  <si>
    <t>ДОХОДЫ ОТ ПРОДАЖИ МАТЕРИАЛЬНЫХ И НЕМАТЕРИАЛЬНЫХ АКТИВОВ</t>
  </si>
  <si>
    <t>914  1  14  00000  00  0000  000</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</si>
  <si>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</si>
  <si>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914  1  14  06000  00  0000  430</t>
  </si>
  <si>
    <t>Доходы от продажи земельных участков, государственная собственность на которые не  разграничена</t>
  </si>
  <si>
    <t>914  1  14  06010  00  0000  430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</si>
  <si>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</si>
  <si>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</si>
  <si>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</si>
  <si>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</si>
  <si>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802  1  16  51040   02 0000  140</t>
  </si>
  <si>
    <t>ПРОЧИЕ НЕНАЛОГОВЫЕ ДОХОДЫ</t>
  </si>
  <si>
    <t>951  1  17  00000  00  0000  000</t>
  </si>
  <si>
    <t>Невыясненные поступления</t>
  </si>
  <si>
    <t>951  1  17  01000  00  0000  180</t>
  </si>
  <si>
    <t>Невыясненные поступления, зачисляемые в бюджеты поселений</t>
  </si>
  <si>
    <t>951  1  17  01050  10  0000  180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</si>
  <si>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</si>
  <si>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</si>
  <si>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</si>
  <si>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</si>
  <si>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Дотации бюджетам субъектов Российской Федерации и муниципальных образований</t>
  </si>
  <si>
    <t>951  2  02  01000  00  0000  151</t>
  </si>
  <si>
    <t>Дотации на выравнивание бюджетной обеспеченности</t>
  </si>
  <si>
    <t>951  2  02  01001  00  0000  151</t>
  </si>
  <si>
    <t>Дотации бюджетам поселений на выравнивание бюджетной обеспеченности</t>
  </si>
  <si>
    <t>951  2  02  01001  10  0000  151</t>
  </si>
  <si>
    <t>Субвенции бюджетам субъектов Российской Федерации и муниципальных образований</t>
  </si>
  <si>
    <t>951  2  02  03000  00  0000  151</t>
  </si>
  <si>
    <t>Субвенции бюджетам на осуществление первичного воинского учета на территориях, где отсутствуют военные комиссариаты</t>
  </si>
  <si>
    <t>951  2  02  03015  00  0000  151</t>
  </si>
  <si>
    <t>Субвенции бюджетам поселений на осуществление первичного воинского учета на территориях, где отсутствуют военные комиссариаты</t>
  </si>
  <si>
    <t>951  2  02  03015  10  0000  151</t>
  </si>
  <si>
    <t>Субвенции местным бюджетам на выполнение передаваемых полномочий субъектов Российской Федерации</t>
  </si>
  <si>
    <t>951  2  02  03024  00  0000  151</t>
  </si>
  <si>
    <t>Субвенции бюджетам поселений на выполнение передаваемых полномочий субъектов Российской Федерации</t>
  </si>
  <si>
    <t>951  2  02  03024  10  0000  151</t>
  </si>
  <si>
    <t>Иные межбюджетные трансферты</t>
  </si>
  <si>
    <t>951  2  02  04000  00  0000  151</t>
  </si>
  <si>
    <t>951  2  02  04041  10   0000 151</t>
  </si>
  <si>
    <t>ИСТОЧНИКИ ВНУТРЕННЕГО ФИНАНСИРОВАНИЯ ДЕФИЦИТОВ БЮДЖЕТОВ</t>
  </si>
  <si>
    <t>951 01 00 00 00 00 0000 000</t>
  </si>
  <si>
    <t>Бюджетные кредиты от других бюджетов бюджетной системы Российской Федерации</t>
  </si>
  <si>
    <t>951 01 03 00 00 00 0000 000</t>
  </si>
  <si>
    <t>Получение бюджетных кредитов от других бюджетов бюджетной системы Российской Федерации в валюте Российской Федерации</t>
  </si>
  <si>
    <t>951 01 03 00 00 00 0000 700</t>
  </si>
  <si>
    <t>Получение кредитов от других бюджетов бюджетной системы Российской Федерации бюджетами поселений в валюте Российской Федерации</t>
  </si>
  <si>
    <t>951 01 03 01 00 10 0000 710</t>
  </si>
  <si>
    <t>Изменение остатков средств на счетах по учету средств бюджета</t>
  </si>
  <si>
    <t>951 01 05 00 00 00 0000 000</t>
  </si>
  <si>
    <t>Увеличение остатков средств бюджетов</t>
  </si>
  <si>
    <t>951 01 05 00 00 00 0000 500</t>
  </si>
  <si>
    <t>Увеличение прочих остатков средств бюджетов</t>
  </si>
  <si>
    <t>951 01 05 20 00 00 0000 500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</si>
  <si>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</si>
  <si>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</si>
  <si>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</si>
  <si>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</si>
  <si>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Уменьшение остатков финансовых резервов бюджетов</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</si>
  <si>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</si>
  <si>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</si>
  <si>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</si>
  <si>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</si>
  <si>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</si>
  <si>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</si>
  <si>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</si>
  <si>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Форма 0503127 с. 2</t>
  </si>
  <si>
    <t>2. Расходы бюджета</t>
  </si>
  <si>
    <t>Код 
расхода
по бюджетной классификации</t>
  </si>
  <si>
    <t>Лимиты бюджетных обязательств</t>
  </si>
  <si>
    <t>Неисполненные
назначения</t>
  </si>
  <si>
    <t>через 
финансовые 
органы</t>
  </si>
  <si>
    <t>через
банковские
счета</t>
  </si>
  <si>
    <t>по
ассигнованиям</t>
  </si>
  <si>
    <t>по лимитам бюджетных обязательств</t>
  </si>
  <si>
    <t>Расходы бюджета - всего</t>
  </si>
  <si>
    <t>200</t>
  </si>
  <si>
    <t>Ведомство 951</t>
  </si>
  <si>
    <t>Общегосударственные вопросы</t>
  </si>
  <si>
    <t>01</t>
  </si>
  <si>
    <t>Функционирование высшего должностного лица субъекта РФ и органа местного самоуправления</t>
  </si>
  <si>
    <t>Расходы на выплаты персоналу  государственных (муниципальных) органов</t>
  </si>
  <si>
    <t>Функционирование Правительства РФ,высших органов исполнительной власти субъектов РФ, местного самоуправления</t>
  </si>
  <si>
    <t>Иные закупки товаров, работ и услуг для государственных (муниципальных) нужд</t>
  </si>
  <si>
    <t>Приобретение услуг</t>
  </si>
  <si>
    <t>Услуги по содержанию имущества</t>
  </si>
  <si>
    <t>Прочие услуги</t>
  </si>
  <si>
    <t>Работы, услуги по содержанию имущества</t>
  </si>
  <si>
    <t>Уплата налогов, сборов и иных платежей</t>
  </si>
  <si>
    <t>Прочие расходы</t>
  </si>
  <si>
    <t>Поступление нефинансовых активов</t>
  </si>
  <si>
    <t>Выполнение других обязательств государства</t>
  </si>
  <si>
    <t>Национальная оборона</t>
  </si>
  <si>
    <t>02</t>
  </si>
  <si>
    <t>Мобилизационная и вневойсковая подготовка</t>
  </si>
  <si>
    <t>0203</t>
  </si>
  <si>
    <t>Национальная экономика</t>
  </si>
  <si>
    <t>04</t>
  </si>
  <si>
    <t>Водное хозяйство</t>
  </si>
  <si>
    <t>0406</t>
  </si>
  <si>
    <t>Прочая закупка товаров, работ и услуг для государственных нужд</t>
  </si>
  <si>
    <t>Дорожное хозяйство (дорожные фонды)</t>
  </si>
  <si>
    <t>0409</t>
  </si>
  <si>
    <t>Содержание автомобильных дорог и искусственных сооружений на них</t>
  </si>
  <si>
    <t>Жилищно-коммунальное хозяйство</t>
  </si>
  <si>
    <t>05</t>
  </si>
  <si>
    <t>Коммунальное хозяйство</t>
  </si>
  <si>
    <t>0502</t>
  </si>
  <si>
    <t>Культура, кинематография</t>
  </si>
  <si>
    <t>08</t>
  </si>
  <si>
    <t>Культура</t>
  </si>
  <si>
    <t>0801</t>
  </si>
  <si>
    <t>Безвозмездные перечисления организациям</t>
  </si>
  <si>
    <t>Результат исполнения бюджета (дефицит/профицит)</t>
  </si>
  <si>
    <t>450</t>
  </si>
  <si>
    <t>x</t>
  </si>
  <si>
    <t>3. Источники финансирования дефицита</t>
  </si>
  <si>
    <t>Форма 0503127 с.3</t>
  </si>
  <si>
    <t>Код источника финансирования 
по бюджетной классификации</t>
  </si>
  <si>
    <t>Утвержденные бюджетные
назначения</t>
  </si>
  <si>
    <t>Источники финансирования дефицита бюджета - всего</t>
  </si>
  <si>
    <t>500</t>
  </si>
  <si>
    <t>520</t>
  </si>
  <si>
    <t>из них:</t>
  </si>
  <si>
    <t>источники внешнего финансирования бюджета</t>
  </si>
  <si>
    <t>620</t>
  </si>
  <si>
    <t>Изменение остатков средств</t>
  </si>
  <si>
    <t>700</t>
  </si>
  <si>
    <t>увеличение остатков средств</t>
  </si>
  <si>
    <t>710</t>
  </si>
  <si>
    <t>уменьшение остатков средств</t>
  </si>
  <si>
    <t>720</t>
  </si>
  <si>
    <t>800</t>
  </si>
  <si>
    <t>изменение остатков по расчетам с органами, организующими исполнение бюджета
(стр. 811 + 812)</t>
  </si>
  <si>
    <t>810</t>
  </si>
  <si>
    <t>811</t>
  </si>
  <si>
    <t>увеличение счетов расчетов (дебетовый остаток счета 121002000)</t>
  </si>
  <si>
    <t>уменьшение счетов расчетов (кредитовый остаток счета 130405000)</t>
  </si>
  <si>
    <t>812</t>
  </si>
  <si>
    <t>Изменение остатков по внутренним расчетам (стр. 821 + стр. 822)</t>
  </si>
  <si>
    <t>820</t>
  </si>
  <si>
    <t>821</t>
  </si>
  <si>
    <t>822</t>
  </si>
  <si>
    <t>Руководитель               ________________</t>
  </si>
  <si>
    <t>Руководитель финансово-экономической службы</t>
  </si>
  <si>
    <t>___________</t>
  </si>
  <si>
    <t>(расшифровка подписи)</t>
  </si>
  <si>
    <t>(подпись)</t>
  </si>
  <si>
    <t>Главный бухгалтер     ________________</t>
  </si>
  <si>
    <t>0104 89 1 0019 242 220</t>
  </si>
  <si>
    <t>0104 89 1 0019 242 225</t>
  </si>
  <si>
    <t>0104 89 1 0019 242 226</t>
  </si>
  <si>
    <t xml:space="preserve">0113 </t>
  </si>
  <si>
    <t>0409 02 1 2007</t>
  </si>
  <si>
    <t>0409 02 1 2007 240 220</t>
  </si>
  <si>
    <t>0409 02 1 2007 244 225</t>
  </si>
  <si>
    <t>951  2  02  04999  10   0000 151</t>
  </si>
  <si>
    <t>Возврат остатков субсидий, субвенций и иных межбюджетных трансфертов, имеющих целевое назначение, прошлых  лет из бюджетных поселений</t>
  </si>
  <si>
    <t>951 2  19  05000   10  0000 151</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</si>
  <si>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Войковского сельского поселения</t>
  </si>
  <si>
    <t>Прочие работы, услуги</t>
  </si>
  <si>
    <t>Подпрограмма "Развитие муниципальной службы"</t>
  </si>
  <si>
    <t>Непрограммные расходы</t>
  </si>
  <si>
    <t>Расходы на осуществление преданных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</si>
  <si>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0406 9997107</t>
  </si>
  <si>
    <t>0406 9997107 244</t>
  </si>
  <si>
    <t>0406 9997107 244 226</t>
  </si>
  <si>
    <t>Иные межбюджетные трансферты по погашению кредиторской задолженности в рамках непрограммных расходов государственных органов Ростовской области</t>
  </si>
  <si>
    <t>Межбюджетные трансферты, передаваемые бюджетам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</si>
  <si>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</si>
  <si>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951  2  08  00000  00  0000  000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</si>
  <si>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</si>
  <si>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951  2  08  05000  10  0000  180</t>
  </si>
  <si>
    <t>ВОЗВРАТ ОСТАТКОВ СУБСИДИЙ, СУБВЕНЦИЙ И ИНЫХ МЕЖБЮДЖЕТНЫХ ТРАНСФЕРТОВ, ИМЕЮЩИХ ЦЕЛЕВОЕ НАЗНАЧЕНИЕ, ПРОШЛЫХ ЛЕТ</t>
  </si>
  <si>
    <t>951 2  19  00000   00  0000 000</t>
  </si>
  <si>
    <t>Изменение остатков по расчетам (стр. 810 + 820)</t>
  </si>
  <si>
    <t>источники внутреннего финансирования бюджета</t>
  </si>
  <si>
    <t xml:space="preserve">увеличение остатков по внутренним расчетам </t>
  </si>
  <si>
    <t>уменьшение остатков по внутренним расчетам</t>
  </si>
  <si>
    <t>Прочие межбюджетные трансферты, передаваемые бюджетам поселений</t>
  </si>
  <si>
    <t>Иные закупки товаров, работ и услуг для обеспечения государственных (муниципальных) нужд</t>
  </si>
  <si>
    <t>Прочие межбюджетные трансферты общего характера</t>
  </si>
  <si>
    <t>Межбюджетные трансферты общего характера бюджетам субъектов Российской Федерации и муниципальных образований</t>
  </si>
  <si>
    <t xml:space="preserve">НАЛОГИ НА ТОВАРЫ (РАБОТЫ, УСЛУГИ), РЕАЛИЗУЕМЫЕ НА ТЕРРИТОРИИ РОССИЙСКОЙ ФЕДЕРАЦИИ </t>
  </si>
  <si>
    <t xml:space="preserve">Акцизы по подакцизным товарам (продукции), производимым на территории Российской Федерации </t>
  </si>
  <si>
    <t xml:space="preserve">Доходы от уплаты акцизов на дизельное топливо, зачисляемые в консолидированные бюджеты субъектов Российской Федерации </t>
  </si>
  <si>
    <t xml:space="preserve">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 </t>
  </si>
  <si>
    <t xml:space="preserve">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 </t>
  </si>
  <si>
    <t xml:space="preserve">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 </t>
  </si>
  <si>
    <t>184  1  06  01030  10  2100  110</t>
  </si>
  <si>
    <t>182  1  06  06030  03  0000  110</t>
  </si>
  <si>
    <t>182  1  06  06033  10  0000  110</t>
  </si>
  <si>
    <t>182  1  06  06033  10  1000  110</t>
  </si>
  <si>
    <t>182  1  06  06033  10  2100  110</t>
  </si>
  <si>
    <t>182  1  06  06043  10  1000  110</t>
  </si>
  <si>
    <t>182  1  06  06040  00  0000  110</t>
  </si>
  <si>
    <t>182  1  06  06043  10  0000  110</t>
  </si>
  <si>
    <t>182  1  06  06043  10  2100  110</t>
  </si>
  <si>
    <t>100 1 03 02230 01 0000 110</t>
  </si>
  <si>
    <t>100 1 03 02000 01 0000 110</t>
  </si>
  <si>
    <t>100 1 03 00000 00 0000 000</t>
  </si>
  <si>
    <t>100 1 03 02240 01 0000 110</t>
  </si>
  <si>
    <t>100 1 03 02250 01 0000 110</t>
  </si>
  <si>
    <t>100 1 03 02260 01 0000 110</t>
  </si>
  <si>
    <t>182 1 05 03010 01 2100 110</t>
  </si>
  <si>
    <t>182 1 01 02030 01 2100 110</t>
  </si>
  <si>
    <t>182  1  06  06043  10  3000  110</t>
  </si>
  <si>
    <t>182  1  06  06043  10  4000  110</t>
  </si>
  <si>
    <t>182  1  06  06033  10  4000  110</t>
  </si>
  <si>
    <t>0113 12 09</t>
  </si>
  <si>
    <t>Обеспечение дополнительного профессионального образования, участие в семинарах лиц, замещающих выборные муниципальные должности, муниципальных служащих в рамках подпрограммы "Развитие муниципальной службы" муниципальной программы Дячкинского сельского поселения «Муниципальная политика» (Иные закупки товаров, работ и услуг для обеспечения государственных (муниципальных) нужд)</t>
  </si>
  <si>
    <t>Непрограммные расходы органов местного самоуправления Дячкинского сельского поселения Тарасовского района</t>
  </si>
  <si>
    <t>03</t>
  </si>
  <si>
    <t>0309</t>
  </si>
  <si>
    <t>Администрация Дячкинского сельского поселения</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</si>
  <si>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</si>
  <si>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</si>
  <si>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Мероприятия по обеспечению пожарной безопасности в рамках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</si>
  <si>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Реализация направлений расходов в рамках непрограммных расходов органов местного самоуправления Дячкинского сельского поселения Тарасовского района</t>
  </si>
  <si>
    <t>Муниципальная программа Дячкинского сельского поселения Тарасовского района "Развитие культуры"</t>
  </si>
  <si>
    <t>Иные межбюджетные трансферты бюджету Тарасовского района на решение вопросов местного значения в области градостроительства на территории Дячкинского сельского поселения</t>
  </si>
  <si>
    <t>В.Ю. Пруцаков</t>
  </si>
  <si>
    <t>Е.В. Казмерова</t>
  </si>
  <si>
    <t>В.П. Ткаченко</t>
  </si>
  <si>
    <t>0102 88 1 00 00110</t>
  </si>
  <si>
    <t>0102 88 1 00 00110 120</t>
  </si>
  <si>
    <t>0104 89 1 00 00110 120</t>
  </si>
  <si>
    <t xml:space="preserve">0104 89 1 00 00000 </t>
  </si>
  <si>
    <t>0104 89 1 00 00190 852</t>
  </si>
  <si>
    <t>0104 89 1 00 00190 851</t>
  </si>
  <si>
    <t>0104 89 1 00 00190 853</t>
  </si>
  <si>
    <t>0104 89 1 00 00190 850</t>
  </si>
  <si>
    <t>0104 89 9 00 72390</t>
  </si>
  <si>
    <t>0104 89 9 00 72390 240</t>
  </si>
  <si>
    <t>Обеспечение проведения выборов и референдумов</t>
  </si>
  <si>
    <t>0107 99 9 00 90350</t>
  </si>
  <si>
    <t>0107 99 9 00 00000</t>
  </si>
  <si>
    <t>0107 99 9 00 90350 880</t>
  </si>
  <si>
    <t xml:space="preserve">Подготовка и проведение выборов в органы местного самоуправления Тарасовского сельского поселения в рамках непрограммного направления деятельности «Реализация функций иных органов местного самоуправления Дячкинского сельского поселения» </t>
  </si>
  <si>
    <t>Специальные расходы</t>
  </si>
  <si>
    <t>0113 08 1 00 99990</t>
  </si>
  <si>
    <t>0113 08 1 00 99990 240</t>
  </si>
  <si>
    <t>0203 99 9 00 51180</t>
  </si>
  <si>
    <t>0203 99 9 00 51180 120</t>
  </si>
  <si>
    <t>0309 01 1 00 99990</t>
  </si>
  <si>
    <t>0309 01 1 00 99990 240</t>
  </si>
  <si>
    <t>0409 07 1 00 73510</t>
  </si>
  <si>
    <t>0409 07 1 00 73510 240</t>
  </si>
  <si>
    <t>0502 10 1 00 99990</t>
  </si>
  <si>
    <t>0502 10 1 00 99990 240</t>
  </si>
  <si>
    <t xml:space="preserve">0801 02 1 00 99990 </t>
  </si>
  <si>
    <t>0801 02 1 00 99990  611</t>
  </si>
  <si>
    <t>1403 99 9 00 85010</t>
  </si>
  <si>
    <t>1403 99 9 00 85010 540</t>
  </si>
  <si>
    <t>914  1  14  06025  10  0000  430</t>
  </si>
  <si>
    <t>Фонд оплаты труда</t>
  </si>
  <si>
    <t>Взносы по обязательному социальному страхованию на выплаты денежного содержания</t>
  </si>
  <si>
    <t>0104 89 1 00 00110 121</t>
  </si>
  <si>
    <t>0104 89 1 00 00110 129</t>
  </si>
  <si>
    <t>Иные выплаты</t>
  </si>
  <si>
    <t>0104 89 1 00 00110 122</t>
  </si>
  <si>
    <t>0102 88 1 00 00110 121</t>
  </si>
  <si>
    <t>0102 88 1 00 00110 129</t>
  </si>
  <si>
    <t>0203 99 9 00 51180 121</t>
  </si>
  <si>
    <t>0203 99 9 00 51180 129</t>
  </si>
  <si>
    <t>0104 89 1 00 00190 244</t>
  </si>
  <si>
    <t>000  1  16  00000  00 0000  000</t>
  </si>
  <si>
    <t>857  1  16  51040   02 0000  140</t>
  </si>
  <si>
    <t>0102 88 1 00 00110 122</t>
  </si>
  <si>
    <t>Благоустройство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</si>
  <si>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</si>
  <si>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182 1 01 02010 01 2100 110</t>
  </si>
  <si>
    <t>0503 10 1 00 99990 240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</si>
</sst>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quot;р.&quot;_-;\-* #,##0.00&quot;р.&quot;_-;_-* &quot;-&quot;??&quot;р.&quot;_-;_-@_-"/>
    <numFmt numFmtId="164" formatCode="[$-F800]dddd\,\ mmmm\ dd\,\ yyyy"/>
    <numFmt numFmtId="165" formatCode="0.0"/>
    <numFmt numFmtId="166" formatCode="#,##0.00_ ;\-#,##0.00\ "/>
    <numFmt numFmtId="167" formatCode="#,##0.00_ ;[Red]\-#,##0.00\ "/>
  </numFmts>
  <fonts count="28" x14ac:knownFonts="1">
    <font>
      <sz val="8"/>
      <color theme="1"/>
      <name val="Times New Roman"/>
      <family val="2"/>
      <charset val="204"/>
    </font>
    <font>
      <sz val="10"/>
      <name val="Arial Cyr"/>
      <charset val="204"/>
    </font>
    <font>
      <sz val="8"/>
      <name val="Arial"/>
      <family val="2"/>
      <charset val="204"/>
    </font>
    <font>
      <vertAlign val="superscript"/>
      <sz val="8"/>
      <color indexed="8"/>
      <name val="Times New Roman"/>
      <family val="1"/>
      <charset val="204"/>
    </font>
    <font>
      <sz val="8"/>
      <color indexed="8"/>
      <name val="Times New Roman"/>
      <family val="1"/>
      <charset val="204"/>
    </font>
    <font>
      <b/>
      <sz val="10"/>
      <name val="Times New Roman"/>
      <family val="1"/>
      <charset val="204"/>
    </font>
    <font>
      <sz val="8"/>
      <name val="Times New Roman"/>
      <family val="1"/>
      <charset val="204"/>
    </font>
    <font>
      <sz val="10"/>
      <name val="Times New Roman"/>
      <family val="1"/>
      <charset val="204"/>
    </font>
    <font>
      <b/>
      <sz val="12"/>
      <name val="Times New Roman"/>
      <family val="1"/>
      <charset val="204"/>
    </font>
    <font>
      <b/>
      <sz val="8"/>
      <name val="Times New Roman"/>
      <family val="1"/>
      <charset val="204"/>
    </font>
    <font>
      <b/>
      <sz val="6"/>
      <name val="Times New Roman"/>
      <family val="1"/>
      <charset val="204"/>
    </font>
    <font>
      <sz val="9"/>
      <name val="Times New Roman"/>
      <family val="1"/>
      <charset val="204"/>
    </font>
    <font>
      <b/>
      <sz val="9"/>
      <name val="Times New Roman"/>
      <family val="1"/>
      <charset val="204"/>
    </font>
    <font>
      <sz val="11"/>
      <color indexed="8"/>
      <name val="Calibri"/>
      <family val="2"/>
      <charset val="204"/>
    </font>
    <font>
      <b/>
      <sz val="8"/>
      <name val="Arial"/>
      <family val="2"/>
      <charset val="204"/>
    </font>
    <font>
      <u/>
      <sz val="8"/>
      <name val="Arial"/>
      <family val="2"/>
      <charset val="204"/>
    </font>
    <font>
      <sz val="8"/>
      <name val="Arial Cyr"/>
      <charset val="204"/>
    </font>
    <font>
      <u/>
      <sz val="8"/>
      <name val="Arial Cyr"/>
      <charset val="204"/>
    </font>
    <font>
      <b/>
      <sz val="8"/>
      <color indexed="8"/>
      <name val="Times New Roman"/>
      <family val="1"/>
      <charset val="204"/>
    </font>
    <font>
      <sz val="8"/>
      <color theme="1"/>
      <name val="Times New Roman"/>
      <family val="1"/>
      <charset val="204"/>
    </font>
    <font>
      <u/>
      <sz val="8"/>
      <color theme="1"/>
      <name val="Times New Roman"/>
      <family val="1"/>
      <charset val="204"/>
    </font>
    <font>
      <b/>
      <sz val="10"/>
      <color theme="1"/>
      <name val="Times New Roman"/>
      <family val="1"/>
      <charset val="204"/>
    </font>
    <font>
      <b/>
      <i/>
      <sz val="8"/>
      <color theme="1"/>
      <name val="Times New Roman"/>
      <family val="1"/>
      <charset val="204"/>
    </font>
    <font>
      <b/>
      <sz val="8"/>
      <color theme="1"/>
      <name val="Times New Roman"/>
      <family val="1"/>
      <charset val="204"/>
    </font>
    <font>
      <i/>
      <sz val="8"/>
      <color theme="1"/>
      <name val="Times New Roman"/>
      <family val="1"/>
      <charset val="204"/>
    </font>
    <font>
      <b/>
      <sz val="8"/>
      <color theme="1"/>
      <name val="Times New Roman"/>
      <family val="2"/>
      <charset val="204"/>
    </font>
    <font>
      <sz val="8"/>
      <color rgb="FF000000"/>
      <name val="Times New Roman"/>
      <family val="1"/>
      <charset val="204"/>
    </font>
    <font>
      <b/>
      <sz val="9"/>
      <color theme="1"/>
      <name val="Times New Roman"/>
      <family val="1"/>
      <charset val="204"/>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1" fillId="0" borderId="0"/>
    <xf numFmtId="0" fontId="13" fillId="0" borderId="0"/>
  </cellStyleXfs>
  <cellXfs count="238">
    <xf numFmtId="0" fontId="0" fillId="0" borderId="0" xfId="0"/>
    <xf numFmtId="0" fontId="0" fillId="0" borderId="0" xfId="0" applyAlignment="1">
      <alignment wrapText="1"/>
    </xf>
    <xf numFmtId="0" fontId="19" fillId="0" borderId="0" xfId="0" applyFont="1"/>
    <xf numFmtId="0" fontId="0" fillId="0" borderId="0" xfId="0" applyAlignment="1">
      <alignment horizontal="center" wrapText="1"/>
    </xf>
    <xf numFmtId="0" fontId="2" fillId="0" borderId="1" xfId="2" applyFont="1" applyBorder="1" applyAlignment="1">
      <alignment horizontal="center" vertical="center"/>
    </xf>
    <xf numFmtId="164" fontId="0" fillId="0" borderId="0" xfId="0" applyNumberFormat="1" applyAlignment="1">
      <alignment horizontal="center" wrapText="1"/>
    </xf>
    <xf numFmtId="0" fontId="2" fillId="0" borderId="0" xfId="2" applyFont="1" applyBorder="1" applyAlignment="1">
      <alignment horizontal="right"/>
    </xf>
    <xf numFmtId="49" fontId="2" fillId="0" borderId="1" xfId="2" applyNumberFormat="1" applyFont="1" applyBorder="1" applyAlignment="1">
      <alignment horizontal="center" vertical="center"/>
    </xf>
    <xf numFmtId="0" fontId="2" fillId="0" borderId="0" xfId="2" applyFont="1" applyBorder="1"/>
    <xf numFmtId="49" fontId="2" fillId="0" borderId="2" xfId="2" applyNumberFormat="1" applyFont="1" applyFill="1" applyBorder="1" applyAlignment="1">
      <alignment horizontal="center" vertical="center"/>
    </xf>
    <xf numFmtId="49" fontId="2" fillId="0" borderId="3" xfId="2" applyNumberFormat="1" applyFont="1" applyFill="1" applyBorder="1" applyAlignment="1">
      <alignment horizontal="center" vertical="center"/>
    </xf>
    <xf numFmtId="49" fontId="2" fillId="0" borderId="1" xfId="2" applyNumberFormat="1" applyFont="1" applyFill="1" applyBorder="1" applyAlignment="1">
      <alignment horizontal="center"/>
    </xf>
    <xf numFmtId="0" fontId="20" fillId="0" borderId="0" xfId="0" applyFont="1"/>
    <xf numFmtId="49" fontId="2" fillId="0" borderId="1" xfId="2" applyNumberFormat="1" applyFont="1" applyBorder="1" applyAlignment="1">
      <alignment horizontal="center"/>
    </xf>
    <xf numFmtId="0" fontId="21" fillId="0" borderId="0" xfId="0" applyFont="1"/>
    <xf numFmtId="0" fontId="21" fillId="0" borderId="0" xfId="0" applyFont="1" applyAlignment="1">
      <alignment horizontal="center"/>
    </xf>
    <xf numFmtId="49" fontId="2" fillId="0" borderId="0" xfId="2" applyNumberFormat="1" applyFont="1" applyBorder="1" applyAlignment="1">
      <alignment horizontal="center"/>
    </xf>
    <xf numFmtId="0" fontId="22" fillId="0" borderId="1" xfId="0" applyNumberFormat="1" applyFont="1" applyBorder="1" applyAlignment="1">
      <alignment wrapText="1"/>
    </xf>
    <xf numFmtId="1" fontId="22" fillId="0" borderId="1" xfId="0" applyNumberFormat="1" applyFont="1" applyBorder="1" applyAlignment="1">
      <alignment horizontal="center"/>
    </xf>
    <xf numFmtId="49" fontId="22" fillId="0" borderId="1" xfId="0" applyNumberFormat="1" applyFont="1" applyBorder="1"/>
    <xf numFmtId="4" fontId="22" fillId="0" borderId="1" xfId="0" applyNumberFormat="1" applyFont="1" applyBorder="1" applyAlignment="1">
      <alignment horizontal="right"/>
    </xf>
    <xf numFmtId="0" fontId="23" fillId="0" borderId="1" xfId="0" applyNumberFormat="1" applyFont="1" applyBorder="1" applyAlignment="1">
      <alignment wrapText="1"/>
    </xf>
    <xf numFmtId="1" fontId="23" fillId="0" borderId="1" xfId="0" applyNumberFormat="1" applyFont="1" applyBorder="1" applyAlignment="1">
      <alignment horizontal="center"/>
    </xf>
    <xf numFmtId="49" fontId="23" fillId="0" borderId="1" xfId="0" applyNumberFormat="1" applyFont="1" applyBorder="1"/>
    <xf numFmtId="4" fontId="23" fillId="0" borderId="1" xfId="0" applyNumberFormat="1" applyFont="1" applyBorder="1" applyAlignment="1">
      <alignment horizontal="right"/>
    </xf>
    <xf numFmtId="0" fontId="19" fillId="0" borderId="1" xfId="0" applyFont="1" applyBorder="1" applyAlignment="1">
      <alignment vertical="top" wrapText="1"/>
    </xf>
    <xf numFmtId="49" fontId="0" fillId="0" borderId="1" xfId="0" applyNumberFormat="1" applyBorder="1"/>
    <xf numFmtId="4" fontId="19" fillId="0" borderId="1" xfId="0" applyNumberFormat="1" applyFont="1" applyBorder="1" applyAlignment="1">
      <alignment horizontal="right"/>
    </xf>
    <xf numFmtId="0" fontId="23" fillId="0" borderId="1" xfId="0" applyNumberFormat="1" applyFont="1" applyBorder="1" applyAlignment="1">
      <alignment vertical="top" wrapText="1"/>
    </xf>
    <xf numFmtId="0" fontId="19" fillId="0" borderId="1" xfId="0" applyNumberFormat="1" applyFont="1" applyBorder="1" applyAlignment="1">
      <alignment vertical="top" wrapText="1"/>
    </xf>
    <xf numFmtId="1" fontId="19" fillId="0" borderId="1" xfId="0" applyNumberFormat="1" applyFont="1" applyBorder="1" applyAlignment="1">
      <alignment horizontal="center"/>
    </xf>
    <xf numFmtId="49" fontId="19" fillId="0" borderId="1" xfId="0" applyNumberFormat="1" applyFont="1" applyBorder="1"/>
    <xf numFmtId="0" fontId="0" fillId="0" borderId="1" xfId="0" applyNumberFormat="1" applyBorder="1" applyAlignment="1">
      <alignment wrapText="1"/>
    </xf>
    <xf numFmtId="4" fontId="0" fillId="0" borderId="1" xfId="0" applyNumberFormat="1" applyBorder="1" applyAlignment="1">
      <alignment horizontal="right"/>
    </xf>
    <xf numFmtId="0" fontId="23" fillId="0" borderId="1" xfId="0" applyNumberFormat="1" applyFont="1" applyBorder="1" applyAlignment="1">
      <alignment horizontal="left" vertical="top" wrapText="1"/>
    </xf>
    <xf numFmtId="0" fontId="22" fillId="0" borderId="1" xfId="0" applyNumberFormat="1" applyFont="1" applyBorder="1" applyAlignment="1">
      <alignment vertical="top" wrapText="1"/>
    </xf>
    <xf numFmtId="0" fontId="0" fillId="0" borderId="1" xfId="0" applyNumberFormat="1" applyBorder="1" applyAlignment="1">
      <alignment vertical="top" wrapText="1"/>
    </xf>
    <xf numFmtId="0" fontId="0" fillId="0" borderId="1" xfId="0" applyNumberFormat="1" applyBorder="1" applyAlignment="1">
      <alignment horizontal="left" vertical="top" wrapText="1"/>
    </xf>
    <xf numFmtId="0" fontId="22" fillId="0" borderId="1" xfId="0" applyNumberFormat="1" applyFont="1" applyBorder="1" applyAlignment="1">
      <alignment horizontal="left" vertical="top" wrapText="1"/>
    </xf>
    <xf numFmtId="0" fontId="19" fillId="0" borderId="1" xfId="0" applyNumberFormat="1" applyFont="1" applyBorder="1" applyAlignment="1">
      <alignment horizontal="left" vertical="top" wrapText="1"/>
    </xf>
    <xf numFmtId="0" fontId="0" fillId="0" borderId="1" xfId="0" applyBorder="1" applyAlignment="1">
      <alignment horizontal="left" vertical="top" wrapText="1"/>
    </xf>
    <xf numFmtId="0" fontId="24" fillId="0" borderId="1" xfId="0" applyFont="1" applyBorder="1" applyAlignment="1">
      <alignment horizontal="center" wrapText="1"/>
    </xf>
    <xf numFmtId="0" fontId="22" fillId="0" borderId="1" xfId="0" applyFont="1" applyBorder="1" applyAlignment="1">
      <alignment horizontal="left" wrapText="1"/>
    </xf>
    <xf numFmtId="2" fontId="22" fillId="0" borderId="1" xfId="0" applyNumberFormat="1" applyFont="1" applyBorder="1" applyAlignment="1">
      <alignment horizontal="right" wrapText="1"/>
    </xf>
    <xf numFmtId="0" fontId="23" fillId="0" borderId="1" xfId="0" applyFont="1" applyBorder="1" applyAlignment="1">
      <alignment horizontal="left" vertical="top" wrapText="1"/>
    </xf>
    <xf numFmtId="0" fontId="23" fillId="0" borderId="1" xfId="0" applyFont="1" applyBorder="1" applyAlignment="1">
      <alignment horizontal="left" wrapText="1"/>
    </xf>
    <xf numFmtId="2" fontId="23" fillId="0" borderId="1" xfId="0" applyNumberFormat="1" applyFont="1" applyBorder="1" applyAlignment="1">
      <alignment horizontal="right" wrapText="1"/>
    </xf>
    <xf numFmtId="0" fontId="19" fillId="0" borderId="1" xfId="0" applyFont="1" applyBorder="1" applyAlignment="1">
      <alignment horizontal="left" wrapText="1"/>
    </xf>
    <xf numFmtId="2" fontId="0" fillId="0" borderId="1" xfId="0" applyNumberFormat="1" applyBorder="1" applyAlignment="1">
      <alignment horizontal="right" wrapText="1"/>
    </xf>
    <xf numFmtId="0" fontId="22" fillId="0" borderId="1" xfId="0" applyFont="1" applyBorder="1" applyAlignment="1">
      <alignment horizontal="right" wrapText="1"/>
    </xf>
    <xf numFmtId="2" fontId="19" fillId="0" borderId="1" xfId="0" applyNumberFormat="1" applyFont="1" applyBorder="1" applyAlignment="1">
      <alignment horizontal="right" wrapText="1"/>
    </xf>
    <xf numFmtId="0" fontId="19" fillId="0" borderId="1" xfId="0" applyFont="1" applyBorder="1" applyAlignment="1">
      <alignment horizontal="right" wrapText="1"/>
    </xf>
    <xf numFmtId="0" fontId="0" fillId="0" borderId="1" xfId="0" applyBorder="1" applyAlignment="1">
      <alignment wrapText="1"/>
    </xf>
    <xf numFmtId="0" fontId="19" fillId="0" borderId="1" xfId="0" applyFont="1" applyBorder="1"/>
    <xf numFmtId="2" fontId="0" fillId="0" borderId="1" xfId="0" applyNumberFormat="1" applyBorder="1"/>
    <xf numFmtId="0" fontId="23" fillId="0" borderId="1" xfId="0" applyFont="1" applyBorder="1" applyAlignment="1">
      <alignment wrapText="1"/>
    </xf>
    <xf numFmtId="2" fontId="23" fillId="0" borderId="1" xfId="0" applyNumberFormat="1" applyFont="1" applyBorder="1"/>
    <xf numFmtId="0" fontId="5" fillId="0" borderId="0" xfId="2" applyFont="1" applyAlignment="1"/>
    <xf numFmtId="0" fontId="7" fillId="0" borderId="0" xfId="2" applyFont="1"/>
    <xf numFmtId="0" fontId="5" fillId="0" borderId="0" xfId="2" applyFont="1" applyBorder="1" applyAlignment="1">
      <alignment horizontal="left"/>
    </xf>
    <xf numFmtId="0" fontId="5" fillId="0" borderId="0" xfId="2" applyFont="1" applyBorder="1" applyAlignment="1">
      <alignment horizontal="left" vertical="center"/>
    </xf>
    <xf numFmtId="2" fontId="9" fillId="0" borderId="0" xfId="2" applyNumberFormat="1" applyFont="1" applyBorder="1" applyAlignment="1">
      <alignment horizontal="center"/>
    </xf>
    <xf numFmtId="16" fontId="10" fillId="0" borderId="0" xfId="2" applyNumberFormat="1" applyFont="1" applyBorder="1" applyAlignment="1" applyProtection="1">
      <alignment horizontal="right"/>
    </xf>
    <xf numFmtId="0" fontId="11" fillId="0" borderId="1" xfId="2" applyFont="1" applyBorder="1" applyAlignment="1">
      <alignment horizontal="center" vertical="center" wrapText="1"/>
    </xf>
    <xf numFmtId="2" fontId="6" fillId="0" borderId="4" xfId="2" applyNumberFormat="1" applyFont="1" applyBorder="1" applyAlignment="1">
      <alignment horizontal="center" vertical="center" wrapText="1"/>
    </xf>
    <xf numFmtId="0" fontId="11" fillId="0" borderId="4" xfId="2" applyFont="1" applyBorder="1" applyAlignment="1">
      <alignment horizontal="center" vertical="center" wrapText="1"/>
    </xf>
    <xf numFmtId="0" fontId="6" fillId="0" borderId="4" xfId="2" applyFont="1" applyBorder="1" applyAlignment="1">
      <alignment horizontal="center" vertical="center"/>
    </xf>
    <xf numFmtId="0" fontId="6" fillId="0" borderId="5" xfId="2" applyFont="1" applyBorder="1" applyAlignment="1">
      <alignment horizontal="center" vertical="center"/>
    </xf>
    <xf numFmtId="1" fontId="6" fillId="0" borderId="5" xfId="2" applyNumberFormat="1" applyFont="1" applyBorder="1" applyAlignment="1">
      <alignment horizontal="center" vertical="center"/>
    </xf>
    <xf numFmtId="0" fontId="6" fillId="0" borderId="2" xfId="2" applyFont="1" applyBorder="1" applyAlignment="1">
      <alignment horizontal="center" vertical="center"/>
    </xf>
    <xf numFmtId="0" fontId="5" fillId="0" borderId="1" xfId="2" applyFont="1" applyBorder="1" applyAlignment="1"/>
    <xf numFmtId="49" fontId="9" fillId="0" borderId="1" xfId="2" applyNumberFormat="1" applyFont="1" applyBorder="1" applyAlignment="1">
      <alignment horizontal="center" vertical="center"/>
    </xf>
    <xf numFmtId="49" fontId="9" fillId="0" borderId="1" xfId="2" applyNumberFormat="1" applyFont="1" applyFill="1" applyBorder="1" applyAlignment="1">
      <alignment horizontal="left" vertical="center"/>
    </xf>
    <xf numFmtId="2" fontId="9" fillId="0" borderId="1" xfId="2" applyNumberFormat="1" applyFont="1" applyFill="1" applyBorder="1" applyAlignment="1">
      <alignment horizontal="center"/>
    </xf>
    <xf numFmtId="165" fontId="7" fillId="0" borderId="0" xfId="2" applyNumberFormat="1" applyFont="1"/>
    <xf numFmtId="0" fontId="6" fillId="0" borderId="1" xfId="2" applyFont="1" applyBorder="1" applyAlignment="1"/>
    <xf numFmtId="0" fontId="9" fillId="0" borderId="1" xfId="2" applyFont="1" applyFill="1" applyBorder="1" applyAlignment="1"/>
    <xf numFmtId="49" fontId="9" fillId="0" borderId="1" xfId="2" applyNumberFormat="1" applyFont="1" applyFill="1" applyBorder="1" applyAlignment="1"/>
    <xf numFmtId="0" fontId="5" fillId="0" borderId="1" xfId="2" applyFont="1" applyFill="1" applyBorder="1" applyAlignment="1"/>
    <xf numFmtId="49" fontId="5" fillId="0" borderId="1" xfId="2" applyNumberFormat="1" applyFont="1" applyFill="1" applyBorder="1" applyAlignment="1">
      <alignment horizontal="left" vertical="center"/>
    </xf>
    <xf numFmtId="166" fontId="9" fillId="0" borderId="1" xfId="2" applyNumberFormat="1" applyFont="1" applyFill="1" applyBorder="1" applyAlignment="1">
      <alignment horizontal="center" vertical="center"/>
    </xf>
    <xf numFmtId="0" fontId="9" fillId="0" borderId="1" xfId="2" applyFont="1" applyFill="1" applyBorder="1" applyAlignment="1">
      <alignment wrapText="1"/>
    </xf>
    <xf numFmtId="166" fontId="9" fillId="0" borderId="1" xfId="1" applyNumberFormat="1" applyFont="1" applyFill="1" applyBorder="1" applyAlignment="1">
      <alignment horizontal="center" vertical="center"/>
    </xf>
    <xf numFmtId="49" fontId="9" fillId="0" borderId="2" xfId="2" applyNumberFormat="1" applyFont="1" applyFill="1" applyBorder="1" applyAlignment="1"/>
    <xf numFmtId="49" fontId="9" fillId="0" borderId="2" xfId="2" applyNumberFormat="1" applyFont="1" applyFill="1" applyBorder="1" applyAlignment="1">
      <alignment horizontal="left" vertical="center"/>
    </xf>
    <xf numFmtId="49" fontId="6" fillId="0" borderId="1" xfId="2" applyNumberFormat="1" applyFont="1" applyFill="1" applyBorder="1" applyAlignment="1">
      <alignment horizontal="left" vertical="center"/>
    </xf>
    <xf numFmtId="2" fontId="6" fillId="0" borderId="1" xfId="2" applyNumberFormat="1" applyFont="1" applyFill="1" applyBorder="1" applyAlignment="1">
      <alignment horizontal="center" vertical="center"/>
    </xf>
    <xf numFmtId="0" fontId="12" fillId="0" borderId="1" xfId="2" applyFont="1" applyFill="1" applyBorder="1" applyAlignment="1">
      <alignment vertical="center" wrapText="1"/>
    </xf>
    <xf numFmtId="49" fontId="9" fillId="0" borderId="2" xfId="2" applyNumberFormat="1" applyFont="1" applyFill="1" applyBorder="1" applyAlignment="1">
      <alignment vertical="center"/>
    </xf>
    <xf numFmtId="2" fontId="9" fillId="0" borderId="2" xfId="2" applyNumberFormat="1" applyFont="1" applyFill="1" applyBorder="1" applyAlignment="1">
      <alignment horizontal="center" vertical="center"/>
    </xf>
    <xf numFmtId="0" fontId="9" fillId="0" borderId="1" xfId="2" applyFont="1" applyFill="1" applyBorder="1" applyAlignment="1">
      <alignment vertical="center" wrapText="1"/>
    </xf>
    <xf numFmtId="2" fontId="9" fillId="0" borderId="2" xfId="2" applyNumberFormat="1" applyFont="1" applyFill="1" applyBorder="1" applyAlignment="1">
      <alignment horizontal="left" vertical="center"/>
    </xf>
    <xf numFmtId="49" fontId="9" fillId="0" borderId="1" xfId="2" applyNumberFormat="1" applyFont="1" applyFill="1" applyBorder="1" applyAlignment="1">
      <alignment vertical="center"/>
    </xf>
    <xf numFmtId="2" fontId="9" fillId="0" borderId="1" xfId="2" applyNumberFormat="1" applyFont="1" applyFill="1" applyBorder="1" applyAlignment="1">
      <alignment horizontal="left" vertical="center"/>
    </xf>
    <xf numFmtId="0" fontId="6" fillId="0" borderId="1" xfId="2" applyFont="1" applyFill="1" applyBorder="1" applyAlignment="1">
      <alignment vertical="center" wrapText="1"/>
    </xf>
    <xf numFmtId="49" fontId="6" fillId="0" borderId="1" xfId="2" applyNumberFormat="1" applyFont="1" applyFill="1" applyBorder="1" applyAlignment="1">
      <alignment vertical="center"/>
    </xf>
    <xf numFmtId="2" fontId="6" fillId="0" borderId="1" xfId="2" applyNumberFormat="1" applyFont="1" applyFill="1" applyBorder="1" applyAlignment="1">
      <alignment horizontal="left" vertical="center"/>
    </xf>
    <xf numFmtId="2" fontId="6" fillId="0" borderId="1" xfId="2" applyNumberFormat="1" applyFont="1" applyFill="1" applyBorder="1" applyAlignment="1">
      <alignment horizontal="center" vertical="center" shrinkToFit="1"/>
    </xf>
    <xf numFmtId="2" fontId="9" fillId="0" borderId="1" xfId="2" applyNumberFormat="1" applyFont="1" applyFill="1" applyBorder="1" applyAlignment="1">
      <alignment horizontal="center" vertical="center"/>
    </xf>
    <xf numFmtId="49" fontId="6" fillId="0" borderId="2" xfId="2" applyNumberFormat="1" applyFont="1" applyFill="1" applyBorder="1" applyAlignment="1">
      <alignment horizontal="left" vertical="center"/>
    </xf>
    <xf numFmtId="0" fontId="5" fillId="0" borderId="1" xfId="2" applyFont="1" applyFill="1" applyBorder="1" applyAlignment="1">
      <alignment horizontal="left" vertical="center" wrapText="1"/>
    </xf>
    <xf numFmtId="0" fontId="5" fillId="0" borderId="1" xfId="2" applyFont="1" applyFill="1" applyBorder="1" applyAlignment="1">
      <alignment horizontal="center" vertical="center" wrapText="1"/>
    </xf>
    <xf numFmtId="2" fontId="9" fillId="0" borderId="1" xfId="2" applyNumberFormat="1" applyFont="1" applyFill="1" applyBorder="1" applyAlignment="1">
      <alignment horizontal="center" vertical="center" wrapText="1"/>
    </xf>
    <xf numFmtId="0" fontId="5" fillId="0" borderId="1" xfId="2" applyFont="1" applyFill="1" applyBorder="1" applyAlignment="1">
      <alignment vertical="center" wrapText="1"/>
    </xf>
    <xf numFmtId="0" fontId="5" fillId="0" borderId="0" xfId="2" applyFont="1"/>
    <xf numFmtId="0" fontId="5" fillId="0" borderId="1" xfId="2" applyFont="1" applyBorder="1" applyAlignment="1">
      <alignment horizontal="left" vertical="center" wrapText="1"/>
    </xf>
    <xf numFmtId="0" fontId="9" fillId="0" borderId="1" xfId="2" applyFont="1" applyBorder="1" applyAlignment="1">
      <alignment horizontal="left" vertical="center" wrapText="1"/>
    </xf>
    <xf numFmtId="0" fontId="9" fillId="0" borderId="1" xfId="2" applyFont="1" applyFill="1" applyBorder="1" applyAlignment="1">
      <alignment horizontal="left" vertical="center" wrapText="1"/>
    </xf>
    <xf numFmtId="0" fontId="6" fillId="0" borderId="1" xfId="2" applyFont="1" applyFill="1" applyBorder="1" applyAlignment="1">
      <alignment horizontal="center" vertical="center" wrapText="1"/>
    </xf>
    <xf numFmtId="0" fontId="6" fillId="0" borderId="1" xfId="2" applyFont="1" applyFill="1" applyBorder="1" applyAlignment="1">
      <alignment horizontal="left" vertical="center" wrapText="1"/>
    </xf>
    <xf numFmtId="49" fontId="6" fillId="0" borderId="1" xfId="2" applyNumberFormat="1" applyFont="1" applyFill="1" applyBorder="1" applyAlignment="1">
      <alignment horizontal="left" vertical="center" wrapText="1"/>
    </xf>
    <xf numFmtId="2" fontId="6" fillId="0" borderId="1" xfId="2" applyNumberFormat="1" applyFont="1" applyFill="1" applyBorder="1" applyAlignment="1">
      <alignment horizontal="center" vertical="center" wrapText="1"/>
    </xf>
    <xf numFmtId="49" fontId="6" fillId="0" borderId="1" xfId="2" applyNumberFormat="1" applyFont="1" applyFill="1" applyBorder="1" applyAlignment="1">
      <alignment horizontal="center" vertical="center"/>
    </xf>
    <xf numFmtId="0" fontId="7" fillId="0" borderId="0" xfId="2" applyFont="1" applyAlignment="1">
      <alignment horizontal="left"/>
    </xf>
    <xf numFmtId="2" fontId="6" fillId="0" borderId="0" xfId="2" applyNumberFormat="1" applyFont="1" applyAlignment="1">
      <alignment horizontal="center"/>
    </xf>
    <xf numFmtId="0" fontId="4" fillId="0" borderId="0" xfId="3" applyFont="1"/>
    <xf numFmtId="0" fontId="7" fillId="0" borderId="0" xfId="2" applyFont="1" applyBorder="1" applyAlignment="1">
      <alignment horizontal="right" vertical="center"/>
    </xf>
    <xf numFmtId="0" fontId="1" fillId="0" borderId="0" xfId="2"/>
    <xf numFmtId="0" fontId="2" fillId="0" borderId="1" xfId="2" applyFont="1" applyBorder="1" applyAlignment="1">
      <alignment horizontal="center" vertical="center" wrapText="1"/>
    </xf>
    <xf numFmtId="0" fontId="2" fillId="0" borderId="4" xfId="2" applyFont="1" applyBorder="1" applyAlignment="1">
      <alignment horizontal="center" vertical="center" wrapText="1"/>
    </xf>
    <xf numFmtId="0" fontId="2" fillId="0" borderId="1" xfId="2" applyFont="1" applyBorder="1" applyAlignment="1">
      <alignment horizontal="center" vertical="top"/>
    </xf>
    <xf numFmtId="0" fontId="2" fillId="0" borderId="5" xfId="2" applyFont="1" applyBorder="1" applyAlignment="1">
      <alignment horizontal="center" vertical="top"/>
    </xf>
    <xf numFmtId="0" fontId="14" fillId="0" borderId="1" xfId="2" applyFont="1" applyBorder="1" applyAlignment="1">
      <alignment wrapText="1"/>
    </xf>
    <xf numFmtId="49" fontId="14" fillId="0" borderId="1" xfId="2" applyNumberFormat="1" applyFont="1" applyBorder="1" applyAlignment="1">
      <alignment horizontal="center"/>
    </xf>
    <xf numFmtId="49" fontId="14" fillId="0" borderId="1" xfId="2" applyNumberFormat="1" applyFont="1" applyFill="1" applyBorder="1" applyAlignment="1">
      <alignment horizontal="center"/>
    </xf>
    <xf numFmtId="2" fontId="14" fillId="0" borderId="1" xfId="2" applyNumberFormat="1" applyFont="1" applyFill="1" applyBorder="1" applyAlignment="1">
      <alignment horizontal="center"/>
    </xf>
    <xf numFmtId="0" fontId="14" fillId="0" borderId="1" xfId="2" applyNumberFormat="1" applyFont="1" applyFill="1" applyBorder="1" applyAlignment="1">
      <alignment horizontal="center"/>
    </xf>
    <xf numFmtId="0" fontId="2" fillId="0" borderId="1" xfId="2" applyFont="1" applyBorder="1" applyAlignment="1">
      <alignment horizontal="left" wrapText="1"/>
    </xf>
    <xf numFmtId="2" fontId="2" fillId="0" borderId="1" xfId="2" applyNumberFormat="1" applyFont="1" applyFill="1" applyBorder="1" applyAlignment="1">
      <alignment horizontal="center"/>
    </xf>
    <xf numFmtId="0" fontId="2" fillId="0" borderId="1" xfId="2" applyNumberFormat="1" applyFont="1" applyFill="1" applyBorder="1" applyAlignment="1">
      <alignment horizontal="center"/>
    </xf>
    <xf numFmtId="0" fontId="2" fillId="0" borderId="1" xfId="2" applyFont="1" applyFill="1" applyBorder="1" applyAlignment="1">
      <alignment horizontal="left" wrapText="1"/>
    </xf>
    <xf numFmtId="0" fontId="2" fillId="0" borderId="1" xfId="2" applyFont="1" applyFill="1" applyBorder="1" applyAlignment="1">
      <alignment wrapText="1"/>
    </xf>
    <xf numFmtId="0" fontId="2" fillId="0" borderId="1" xfId="2" applyFont="1" applyFill="1" applyBorder="1" applyAlignment="1">
      <alignment horizontal="center"/>
    </xf>
    <xf numFmtId="0" fontId="2" fillId="0" borderId="0" xfId="2" applyFont="1"/>
    <xf numFmtId="49" fontId="15" fillId="0" borderId="0" xfId="2" applyNumberFormat="1" applyFont="1" applyFill="1" applyBorder="1" applyAlignment="1">
      <alignment horizontal="center"/>
    </xf>
    <xf numFmtId="49" fontId="2" fillId="0" borderId="0" xfId="2" applyNumberFormat="1" applyFont="1" applyFill="1" applyBorder="1" applyAlignment="1">
      <alignment horizontal="center"/>
    </xf>
    <xf numFmtId="0" fontId="16" fillId="0" borderId="0" xfId="2" applyFont="1" applyAlignment="1">
      <alignment horizontal="center" vertical="center"/>
    </xf>
    <xf numFmtId="0" fontId="16" fillId="0" borderId="0" xfId="2" applyFont="1"/>
    <xf numFmtId="0" fontId="17" fillId="0" borderId="0" xfId="2" applyFont="1" applyAlignment="1">
      <alignment horizontal="center" vertical="center"/>
    </xf>
    <xf numFmtId="164" fontId="2" fillId="0" borderId="0" xfId="2" applyNumberFormat="1" applyFont="1"/>
    <xf numFmtId="0" fontId="0" fillId="0" borderId="1" xfId="0" applyBorder="1" applyAlignment="1">
      <alignment horizontal="center" wrapText="1"/>
    </xf>
    <xf numFmtId="49" fontId="25" fillId="0" borderId="6" xfId="0" applyNumberFormat="1" applyFont="1" applyBorder="1" applyAlignment="1">
      <alignment horizontal="center" vertical="top" wrapText="1"/>
    </xf>
    <xf numFmtId="49" fontId="25" fillId="0" borderId="7" xfId="0" applyNumberFormat="1" applyFont="1" applyBorder="1" applyAlignment="1">
      <alignment horizontal="center" vertical="top" wrapText="1"/>
    </xf>
    <xf numFmtId="49" fontId="25" fillId="0" borderId="8" xfId="0" applyNumberFormat="1" applyFont="1" applyBorder="1" applyAlignment="1">
      <alignment horizontal="center" vertical="top" wrapText="1"/>
    </xf>
    <xf numFmtId="49" fontId="23" fillId="0" borderId="8" xfId="0" applyNumberFormat="1" applyFont="1" applyBorder="1" applyAlignment="1">
      <alignment horizontal="center" vertical="top" wrapText="1"/>
    </xf>
    <xf numFmtId="49" fontId="25" fillId="0" borderId="9" xfId="0" applyNumberFormat="1" applyFont="1" applyBorder="1" applyAlignment="1">
      <alignment horizontal="center" vertical="top" wrapText="1"/>
    </xf>
    <xf numFmtId="49" fontId="25" fillId="0" borderId="10" xfId="0" applyNumberFormat="1" applyFont="1" applyBorder="1" applyAlignment="1">
      <alignment horizontal="center" vertical="top" wrapText="1"/>
    </xf>
    <xf numFmtId="0" fontId="0" fillId="0" borderId="0" xfId="0" applyAlignment="1">
      <alignment horizontal="center"/>
    </xf>
    <xf numFmtId="0" fontId="23" fillId="0" borderId="11" xfId="0" applyNumberFormat="1" applyFont="1" applyBorder="1" applyAlignment="1">
      <alignment wrapText="1"/>
    </xf>
    <xf numFmtId="1" fontId="23" fillId="0" borderId="11" xfId="0" applyNumberFormat="1" applyFont="1" applyBorder="1" applyAlignment="1">
      <alignment horizontal="center"/>
    </xf>
    <xf numFmtId="49" fontId="23" fillId="0" borderId="11" xfId="0" applyNumberFormat="1" applyFont="1" applyBorder="1" applyAlignment="1">
      <alignment horizontal="center"/>
    </xf>
    <xf numFmtId="4" fontId="23" fillId="0" borderId="11" xfId="0" applyNumberFormat="1" applyFont="1" applyBorder="1" applyAlignment="1">
      <alignment horizontal="right"/>
    </xf>
    <xf numFmtId="0" fontId="23" fillId="0" borderId="0" xfId="0" applyFont="1"/>
    <xf numFmtId="0" fontId="0" fillId="0" borderId="3" xfId="0" applyNumberFormat="1" applyBorder="1" applyAlignment="1">
      <alignment wrapText="1"/>
    </xf>
    <xf numFmtId="1" fontId="19" fillId="0" borderId="3" xfId="0" applyNumberFormat="1" applyFont="1" applyBorder="1" applyAlignment="1">
      <alignment horizontal="center"/>
    </xf>
    <xf numFmtId="49" fontId="0" fillId="0" borderId="3" xfId="0" applyNumberFormat="1" applyBorder="1" applyAlignment="1">
      <alignment horizontal="center"/>
    </xf>
    <xf numFmtId="4" fontId="0" fillId="0" borderId="3" xfId="0" applyNumberFormat="1" applyBorder="1" applyAlignment="1">
      <alignment horizontal="right"/>
    </xf>
    <xf numFmtId="4" fontId="0" fillId="0" borderId="12" xfId="0" applyNumberFormat="1" applyBorder="1" applyAlignment="1">
      <alignment horizontal="right"/>
    </xf>
    <xf numFmtId="4" fontId="23" fillId="0" borderId="3" xfId="0" applyNumberFormat="1" applyFont="1" applyBorder="1"/>
    <xf numFmtId="0" fontId="22" fillId="0" borderId="0" xfId="0" applyFont="1"/>
    <xf numFmtId="4" fontId="0" fillId="0" borderId="4" xfId="0" applyNumberFormat="1" applyBorder="1" applyAlignment="1">
      <alignment horizontal="right"/>
    </xf>
    <xf numFmtId="4" fontId="19" fillId="0" borderId="3" xfId="0" applyNumberFormat="1" applyFont="1" applyBorder="1"/>
    <xf numFmtId="4" fontId="23" fillId="0" borderId="4" xfId="0" applyNumberFormat="1" applyFont="1" applyBorder="1" applyAlignment="1">
      <alignment horizontal="right"/>
    </xf>
    <xf numFmtId="4" fontId="19" fillId="0" borderId="4" xfId="0" applyNumberFormat="1" applyFont="1" applyBorder="1" applyAlignment="1">
      <alignment horizontal="right"/>
    </xf>
    <xf numFmtId="4" fontId="22" fillId="0" borderId="4" xfId="0" applyNumberFormat="1" applyFont="1" applyBorder="1" applyAlignment="1">
      <alignment horizontal="right"/>
    </xf>
    <xf numFmtId="4" fontId="22" fillId="0" borderId="3" xfId="0" applyNumberFormat="1" applyFont="1" applyBorder="1"/>
    <xf numFmtId="165" fontId="23" fillId="0" borderId="0" xfId="0" applyNumberFormat="1" applyFont="1"/>
    <xf numFmtId="0" fontId="24" fillId="0" borderId="0" xfId="0" applyFont="1"/>
    <xf numFmtId="0" fontId="6" fillId="0" borderId="4" xfId="2" applyFont="1" applyFill="1" applyBorder="1" applyAlignment="1">
      <alignment vertical="center" wrapText="1"/>
    </xf>
    <xf numFmtId="49" fontId="6" fillId="0" borderId="13" xfId="2" applyNumberFormat="1" applyFont="1" applyFill="1" applyBorder="1" applyAlignment="1">
      <alignment vertical="center"/>
    </xf>
    <xf numFmtId="49" fontId="6" fillId="0" borderId="13" xfId="2" applyNumberFormat="1" applyFont="1" applyFill="1" applyBorder="1" applyAlignment="1">
      <alignment horizontal="left" vertical="center"/>
    </xf>
    <xf numFmtId="2" fontId="6" fillId="0" borderId="13" xfId="2" applyNumberFormat="1" applyFont="1" applyFill="1" applyBorder="1" applyAlignment="1">
      <alignment horizontal="center" vertical="center"/>
    </xf>
    <xf numFmtId="2" fontId="6" fillId="0" borderId="14" xfId="2" applyNumberFormat="1" applyFont="1" applyFill="1" applyBorder="1" applyAlignment="1">
      <alignment horizontal="center" vertical="center"/>
    </xf>
    <xf numFmtId="0" fontId="9" fillId="0" borderId="1" xfId="2" applyFont="1" applyFill="1" applyBorder="1" applyAlignment="1">
      <alignment horizontal="center" vertical="center" wrapText="1"/>
    </xf>
    <xf numFmtId="0" fontId="25" fillId="0" borderId="0" xfId="0" applyFont="1"/>
    <xf numFmtId="0" fontId="0" fillId="0" borderId="0" xfId="0" applyFont="1"/>
    <xf numFmtId="0" fontId="18" fillId="0" borderId="1" xfId="0" applyFont="1" applyFill="1" applyBorder="1" applyAlignment="1">
      <alignment horizontal="left" wrapText="1"/>
    </xf>
    <xf numFmtId="0" fontId="4" fillId="0" borderId="1" xfId="0" applyFont="1" applyFill="1" applyBorder="1" applyAlignment="1">
      <alignment horizontal="left" wrapText="1"/>
    </xf>
    <xf numFmtId="0" fontId="26" fillId="0" borderId="0" xfId="0" applyFont="1" applyAlignment="1">
      <alignment wrapText="1"/>
    </xf>
    <xf numFmtId="165" fontId="5" fillId="0" borderId="0" xfId="2" applyNumberFormat="1" applyFont="1"/>
    <xf numFmtId="49" fontId="9" fillId="0" borderId="1" xfId="2" applyNumberFormat="1" applyFont="1" applyFill="1" applyBorder="1" applyAlignment="1">
      <alignment horizontal="left" vertical="center" wrapText="1"/>
    </xf>
    <xf numFmtId="14" fontId="2" fillId="2" borderId="1" xfId="2" applyNumberFormat="1" applyFont="1" applyFill="1" applyBorder="1" applyAlignment="1">
      <alignment horizontal="center" vertical="center"/>
    </xf>
    <xf numFmtId="167" fontId="9" fillId="0" borderId="1" xfId="2" applyNumberFormat="1" applyFont="1" applyFill="1" applyBorder="1" applyAlignment="1">
      <alignment horizontal="center" vertical="center"/>
    </xf>
    <xf numFmtId="167" fontId="9" fillId="0" borderId="1" xfId="1" applyNumberFormat="1" applyFont="1" applyFill="1" applyBorder="1" applyAlignment="1">
      <alignment horizontal="center" vertical="center"/>
    </xf>
    <xf numFmtId="167" fontId="6" fillId="0" borderId="1" xfId="2" applyNumberFormat="1" applyFont="1" applyFill="1" applyBorder="1" applyAlignment="1">
      <alignment horizontal="center" vertical="center"/>
    </xf>
    <xf numFmtId="167" fontId="9" fillId="0" borderId="2" xfId="2" applyNumberFormat="1" applyFont="1" applyFill="1" applyBorder="1" applyAlignment="1">
      <alignment horizontal="center" vertical="center"/>
    </xf>
    <xf numFmtId="167" fontId="9" fillId="0" borderId="1" xfId="2" applyNumberFormat="1" applyFont="1" applyFill="1" applyBorder="1" applyAlignment="1">
      <alignment horizontal="center" vertical="center" wrapText="1"/>
    </xf>
    <xf numFmtId="167" fontId="6" fillId="0" borderId="1" xfId="2" applyNumberFormat="1"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6" fillId="0" borderId="1" xfId="2" applyFont="1" applyFill="1" applyBorder="1" applyAlignment="1">
      <alignment wrapText="1"/>
    </xf>
    <xf numFmtId="49" fontId="6" fillId="0" borderId="1" xfId="2" applyNumberFormat="1" applyFont="1" applyFill="1" applyBorder="1" applyAlignment="1"/>
    <xf numFmtId="166" fontId="6" fillId="0" borderId="1" xfId="1" applyNumberFormat="1" applyFont="1" applyFill="1" applyBorder="1" applyAlignment="1">
      <alignment horizontal="center" vertical="center"/>
    </xf>
    <xf numFmtId="2" fontId="6" fillId="0" borderId="2" xfId="2" applyNumberFormat="1" applyFont="1" applyFill="1" applyBorder="1" applyAlignment="1">
      <alignment horizontal="left" vertical="center"/>
    </xf>
    <xf numFmtId="2" fontId="6" fillId="0" borderId="2" xfId="2" applyNumberFormat="1" applyFont="1" applyFill="1" applyBorder="1" applyAlignment="1">
      <alignment horizontal="center" vertical="center"/>
    </xf>
    <xf numFmtId="2" fontId="19" fillId="0" borderId="1" xfId="2" applyNumberFormat="1" applyFont="1" applyBorder="1" applyAlignment="1">
      <alignment horizontal="center" vertical="center" wrapText="1"/>
    </xf>
    <xf numFmtId="167" fontId="6" fillId="0" borderId="14" xfId="2" applyNumberFormat="1" applyFont="1" applyFill="1" applyBorder="1" applyAlignment="1">
      <alignment horizontal="center" vertical="center"/>
    </xf>
    <xf numFmtId="0" fontId="0" fillId="0" borderId="4"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23" fillId="0" borderId="15" xfId="0" applyFont="1" applyBorder="1" applyAlignment="1">
      <alignment horizontal="center" vertical="center" wrapText="1"/>
    </xf>
    <xf numFmtId="0" fontId="23" fillId="0" borderId="6" xfId="0" applyFont="1" applyBorder="1" applyAlignment="1">
      <alignment horizontal="center" vertical="center" wrapText="1"/>
    </xf>
    <xf numFmtId="0" fontId="27" fillId="0" borderId="0" xfId="0" applyFont="1" applyAlignment="1">
      <alignment horizontal="center" wrapText="1"/>
    </xf>
    <xf numFmtId="49" fontId="25" fillId="0" borderId="15" xfId="0" applyNumberFormat="1" applyFont="1" applyBorder="1" applyAlignment="1">
      <alignment horizontal="center" vertical="center" wrapText="1"/>
    </xf>
    <xf numFmtId="49" fontId="25" fillId="0" borderId="6" xfId="0" applyNumberFormat="1" applyFont="1" applyBorder="1" applyAlignment="1">
      <alignment horizontal="center" vertical="center" wrapText="1"/>
    </xf>
    <xf numFmtId="49" fontId="23" fillId="0" borderId="15" xfId="0" applyNumberFormat="1" applyFont="1" applyBorder="1" applyAlignment="1">
      <alignment horizontal="center" vertical="top" wrapText="1"/>
    </xf>
    <xf numFmtId="49" fontId="23" fillId="0" borderId="6" xfId="0" applyNumberFormat="1" applyFont="1" applyBorder="1" applyAlignment="1">
      <alignment horizontal="center" vertical="top" wrapText="1"/>
    </xf>
    <xf numFmtId="49" fontId="25" fillId="0" borderId="16" xfId="0" applyNumberFormat="1" applyFont="1" applyBorder="1" applyAlignment="1">
      <alignment horizontal="center" vertical="top" wrapText="1"/>
    </xf>
    <xf numFmtId="49" fontId="25" fillId="0" borderId="17" xfId="0" applyNumberFormat="1" applyFont="1" applyBorder="1" applyAlignment="1">
      <alignment horizontal="center" vertical="top" wrapText="1"/>
    </xf>
    <xf numFmtId="0" fontId="6" fillId="0" borderId="4"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14" xfId="2" applyFont="1" applyFill="1" applyBorder="1" applyAlignment="1">
      <alignment horizontal="center" vertical="center" wrapText="1"/>
    </xf>
    <xf numFmtId="49" fontId="6" fillId="0" borderId="4" xfId="2" applyNumberFormat="1" applyFont="1" applyBorder="1" applyAlignment="1">
      <alignment horizontal="center"/>
    </xf>
    <xf numFmtId="49" fontId="6" fillId="0" borderId="13" xfId="2" applyNumberFormat="1" applyFont="1" applyBorder="1" applyAlignment="1">
      <alignment horizontal="center"/>
    </xf>
    <xf numFmtId="49" fontId="6" fillId="0" borderId="14" xfId="2" applyNumberFormat="1" applyFont="1" applyBorder="1" applyAlignment="1">
      <alignment horizontal="center"/>
    </xf>
    <xf numFmtId="0" fontId="6" fillId="0" borderId="4" xfId="2" applyFont="1" applyFill="1" applyBorder="1" applyAlignment="1">
      <alignment horizontal="center" wrapText="1"/>
    </xf>
    <xf numFmtId="0" fontId="6" fillId="0" borderId="13" xfId="2" applyFont="1" applyFill="1" applyBorder="1" applyAlignment="1">
      <alignment horizontal="center" wrapText="1"/>
    </xf>
    <xf numFmtId="0" fontId="6" fillId="0" borderId="14" xfId="2" applyFont="1" applyFill="1" applyBorder="1" applyAlignment="1">
      <alignment horizontal="center" wrapText="1"/>
    </xf>
    <xf numFmtId="0" fontId="5" fillId="0" borderId="0" xfId="2" applyFont="1" applyAlignment="1">
      <alignment horizontal="center"/>
    </xf>
    <xf numFmtId="0" fontId="6" fillId="0" borderId="0" xfId="2" applyFont="1" applyAlignment="1">
      <alignment horizontal="right"/>
    </xf>
    <xf numFmtId="0" fontId="8" fillId="0" borderId="0" xfId="2" applyFont="1" applyBorder="1" applyAlignment="1">
      <alignment horizontal="center"/>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1" xfId="2" applyFont="1" applyBorder="1" applyAlignment="1">
      <alignment horizontal="center" vertical="center" wrapText="1"/>
    </xf>
    <xf numFmtId="0" fontId="5" fillId="0" borderId="18" xfId="2" applyFont="1" applyBorder="1" applyAlignment="1">
      <alignment horizontal="center" vertical="center"/>
    </xf>
    <xf numFmtId="0" fontId="2" fillId="0" borderId="1" xfId="2" applyFont="1" applyBorder="1" applyAlignment="1">
      <alignment horizontal="center" vertical="center" wrapText="1"/>
    </xf>
    <xf numFmtId="0" fontId="2" fillId="0" borderId="5" xfId="2" applyFont="1" applyBorder="1" applyAlignment="1">
      <alignment horizontal="center" vertical="center" wrapText="1"/>
    </xf>
    <xf numFmtId="0" fontId="2" fillId="0" borderId="12" xfId="2" applyFont="1" applyBorder="1" applyAlignment="1">
      <alignment horizontal="center" vertical="center" wrapText="1"/>
    </xf>
    <xf numFmtId="0" fontId="2" fillId="0" borderId="4" xfId="2" applyFont="1" applyBorder="1" applyAlignment="1">
      <alignment horizontal="center" vertical="center" wrapText="1"/>
    </xf>
    <xf numFmtId="0" fontId="2" fillId="0" borderId="13" xfId="2" applyFont="1" applyBorder="1" applyAlignment="1">
      <alignment horizontal="center" vertical="center" wrapText="1"/>
    </xf>
    <xf numFmtId="49" fontId="2" fillId="0" borderId="1" xfId="2" applyNumberFormat="1" applyFont="1" applyFill="1" applyBorder="1" applyAlignment="1">
      <alignment horizontal="center"/>
    </xf>
    <xf numFmtId="2" fontId="2" fillId="0" borderId="1" xfId="2" applyNumberFormat="1" applyFont="1" applyFill="1" applyBorder="1" applyAlignment="1">
      <alignment horizontal="center"/>
    </xf>
    <xf numFmtId="0" fontId="2" fillId="0" borderId="1" xfId="2" applyNumberFormat="1" applyFont="1" applyFill="1" applyBorder="1" applyAlignment="1">
      <alignment horizontal="center"/>
    </xf>
    <xf numFmtId="0" fontId="2" fillId="0" borderId="1" xfId="2" applyFont="1" applyFill="1" applyBorder="1" applyAlignment="1">
      <alignment horizontal="center"/>
    </xf>
    <xf numFmtId="0" fontId="16" fillId="0" borderId="0" xfId="2" applyFont="1" applyAlignment="1">
      <alignment horizontal="left" vertical="top" wrapText="1"/>
    </xf>
    <xf numFmtId="0" fontId="17" fillId="0" borderId="0" xfId="2" applyFont="1" applyAlignment="1">
      <alignment horizontal="center"/>
    </xf>
    <xf numFmtId="0" fontId="16" fillId="0" borderId="0" xfId="2" applyFont="1" applyAlignment="1">
      <alignment horizontal="center"/>
    </xf>
  </cellXfs>
  <cellStyles count="4">
    <cellStyle name="Денежный 2" xfId="1"/>
    <cellStyle name="Обычный" xfId="0" builtinId="0"/>
    <cellStyle name="Обычный 2" xfId="2"/>
    <cellStyle name="Обычный_050706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view="pageBreakPreview" zoomScale="75" zoomScaleNormal="80" zoomScaleSheetLayoutView="75" workbookViewId="0">
      <selection activeCell="E48" sqref="E48"/>
    </sheetView>
  </sheetViews>
  <sheetFormatPr defaultRowHeight="11.25" x14ac:dyDescent="0.2"/>
  <cols>
    <col min="1" max="1" width="82.6640625" style="1" customWidth="1"/>
    <col min="2" max="2" width="7" style="2" bestFit="1" customWidth="1"/>
    <col min="3" max="3" width="28.6640625" customWidth="1"/>
    <col min="4" max="4" width="14.33203125" customWidth="1"/>
    <col min="5" max="5" width="17.1640625" customWidth="1"/>
    <col min="6" max="6" width="15" customWidth="1"/>
    <col min="7" max="7" width="11.6640625" bestFit="1" customWidth="1"/>
    <col min="8" max="8" width="16" bestFit="1" customWidth="1"/>
    <col min="9" max="9" width="15.1640625" customWidth="1"/>
    <col min="10" max="10" width="7.1640625" customWidth="1"/>
  </cols>
  <sheetData>
    <row r="1" spans="1:10" ht="25.5" customHeight="1" x14ac:dyDescent="0.2">
      <c r="A1" s="203" t="s">
        <v>0</v>
      </c>
      <c r="B1" s="203"/>
      <c r="C1" s="203"/>
      <c r="D1" s="203"/>
      <c r="E1" s="203"/>
      <c r="F1" s="203"/>
      <c r="G1" s="203"/>
      <c r="H1" s="203"/>
    </row>
    <row r="2" spans="1:10" x14ac:dyDescent="0.2">
      <c r="C2" s="3"/>
      <c r="D2" s="1"/>
      <c r="E2" s="1"/>
      <c r="F2" s="1"/>
      <c r="H2" s="1"/>
      <c r="I2" s="4" t="s">
        <v>1</v>
      </c>
    </row>
    <row r="3" spans="1:10" x14ac:dyDescent="0.2">
      <c r="C3" s="5">
        <f>I4</f>
        <v>42522</v>
      </c>
      <c r="E3" s="1"/>
      <c r="F3" s="1"/>
      <c r="H3" s="6" t="s">
        <v>2</v>
      </c>
      <c r="I3" s="7" t="s">
        <v>3</v>
      </c>
    </row>
    <row r="4" spans="1:10" x14ac:dyDescent="0.2">
      <c r="C4" s="3"/>
      <c r="D4" s="1"/>
      <c r="E4" s="1"/>
      <c r="F4" s="1"/>
      <c r="H4" s="6" t="s">
        <v>4</v>
      </c>
      <c r="I4" s="181">
        <v>42522</v>
      </c>
    </row>
    <row r="5" spans="1:10" x14ac:dyDescent="0.2">
      <c r="A5" s="8" t="s">
        <v>5</v>
      </c>
      <c r="C5" s="3"/>
      <c r="D5" s="1"/>
      <c r="E5" s="1"/>
      <c r="F5" s="1"/>
      <c r="H5" s="6"/>
      <c r="I5" s="9"/>
    </row>
    <row r="6" spans="1:10" x14ac:dyDescent="0.2">
      <c r="A6" s="8" t="s">
        <v>6</v>
      </c>
      <c r="C6" s="3"/>
      <c r="D6" s="1"/>
      <c r="E6" s="1"/>
      <c r="F6" s="1"/>
      <c r="H6" s="6"/>
      <c r="I6" s="10"/>
    </row>
    <row r="7" spans="1:10" x14ac:dyDescent="0.2">
      <c r="A7" s="8" t="s">
        <v>7</v>
      </c>
      <c r="H7" s="6" t="s">
        <v>8</v>
      </c>
      <c r="I7" s="11" t="s">
        <v>9</v>
      </c>
    </row>
    <row r="8" spans="1:10" x14ac:dyDescent="0.2">
      <c r="A8" s="8" t="s">
        <v>10</v>
      </c>
      <c r="H8" s="6" t="s">
        <v>11</v>
      </c>
      <c r="I8" s="11"/>
    </row>
    <row r="9" spans="1:10" x14ac:dyDescent="0.2">
      <c r="A9" s="8" t="s">
        <v>12</v>
      </c>
      <c r="B9" s="12" t="s">
        <v>302</v>
      </c>
      <c r="H9" s="6" t="s">
        <v>13</v>
      </c>
      <c r="I9" s="11" t="s">
        <v>14</v>
      </c>
    </row>
    <row r="10" spans="1:10" x14ac:dyDescent="0.2">
      <c r="A10" s="8" t="s">
        <v>15</v>
      </c>
      <c r="H10" s="8"/>
      <c r="I10" s="11"/>
    </row>
    <row r="11" spans="1:10" x14ac:dyDescent="0.2">
      <c r="A11" s="8" t="s">
        <v>16</v>
      </c>
      <c r="H11" s="6" t="s">
        <v>17</v>
      </c>
      <c r="I11" s="13">
        <v>383</v>
      </c>
    </row>
    <row r="12" spans="1:10" ht="13.5" thickBot="1" x14ac:dyDescent="0.25">
      <c r="A12" s="8"/>
      <c r="B12" s="14">
        <v>1</v>
      </c>
      <c r="C12" s="15" t="s">
        <v>18</v>
      </c>
      <c r="G12" s="6"/>
      <c r="H12" s="16"/>
    </row>
    <row r="13" spans="1:10" ht="12" customHeight="1" thickBot="1" x14ac:dyDescent="0.25">
      <c r="A13" s="204" t="s">
        <v>19</v>
      </c>
      <c r="B13" s="206" t="s">
        <v>20</v>
      </c>
      <c r="C13" s="204" t="s">
        <v>21</v>
      </c>
      <c r="D13" s="204" t="s">
        <v>22</v>
      </c>
      <c r="E13" s="208" t="s">
        <v>23</v>
      </c>
      <c r="F13" s="209"/>
      <c r="G13" s="209"/>
      <c r="H13" s="209"/>
      <c r="I13" s="201" t="s">
        <v>24</v>
      </c>
    </row>
    <row r="14" spans="1:10" ht="21" customHeight="1" thickBot="1" x14ac:dyDescent="0.25">
      <c r="A14" s="205"/>
      <c r="B14" s="207"/>
      <c r="C14" s="205"/>
      <c r="D14" s="205"/>
      <c r="E14" s="141" t="s">
        <v>25</v>
      </c>
      <c r="F14" s="141" t="s">
        <v>26</v>
      </c>
      <c r="G14" s="141" t="s">
        <v>27</v>
      </c>
      <c r="H14" s="142" t="s">
        <v>28</v>
      </c>
      <c r="I14" s="202"/>
    </row>
    <row r="15" spans="1:10" s="147" customFormat="1" ht="12" thickBot="1" x14ac:dyDescent="0.25">
      <c r="A15" s="143">
        <v>1</v>
      </c>
      <c r="B15" s="144">
        <v>2</v>
      </c>
      <c r="C15" s="143">
        <v>3</v>
      </c>
      <c r="D15" s="143">
        <v>4</v>
      </c>
      <c r="E15" s="143">
        <v>5</v>
      </c>
      <c r="F15" s="143">
        <v>6</v>
      </c>
      <c r="G15" s="143">
        <v>7</v>
      </c>
      <c r="H15" s="145">
        <v>8</v>
      </c>
      <c r="I15" s="146">
        <v>9</v>
      </c>
    </row>
    <row r="16" spans="1:10" s="152" customFormat="1" ht="10.5" x14ac:dyDescent="0.15">
      <c r="A16" s="148" t="s">
        <v>29</v>
      </c>
      <c r="B16" s="149">
        <v>10</v>
      </c>
      <c r="C16" s="150" t="s">
        <v>30</v>
      </c>
      <c r="D16" s="151">
        <f t="shared" ref="D16:I16" si="0">D80+D18</f>
        <v>8496900</v>
      </c>
      <c r="E16" s="151">
        <f t="shared" si="0"/>
        <v>3593892.3499999996</v>
      </c>
      <c r="F16" s="151">
        <f t="shared" si="0"/>
        <v>0</v>
      </c>
      <c r="G16" s="151">
        <f t="shared" si="0"/>
        <v>0</v>
      </c>
      <c r="H16" s="151">
        <f t="shared" si="0"/>
        <v>3593892.3499999996</v>
      </c>
      <c r="I16" s="151">
        <f t="shared" si="0"/>
        <v>4903007.6500000004</v>
      </c>
      <c r="J16" s="166"/>
    </row>
    <row r="17" spans="1:10" x14ac:dyDescent="0.2">
      <c r="A17" s="153" t="s">
        <v>31</v>
      </c>
      <c r="B17" s="154"/>
      <c r="C17" s="155"/>
      <c r="D17" s="156"/>
      <c r="E17" s="157"/>
      <c r="F17" s="156"/>
      <c r="G17" s="156"/>
      <c r="H17" s="157"/>
      <c r="I17" s="158"/>
    </row>
    <row r="18" spans="1:10" s="159" customFormat="1" x14ac:dyDescent="0.2">
      <c r="A18" s="17" t="s">
        <v>32</v>
      </c>
      <c r="B18" s="18">
        <v>10</v>
      </c>
      <c r="C18" s="19" t="s">
        <v>33</v>
      </c>
      <c r="D18" s="20">
        <f t="shared" ref="D18:I18" si="1">D19+D30+D36+D42+D59+D64+D70+D74+D77</f>
        <v>6241000</v>
      </c>
      <c r="E18" s="20">
        <f t="shared" si="1"/>
        <v>2323078.3499999996</v>
      </c>
      <c r="F18" s="20">
        <f t="shared" si="1"/>
        <v>0</v>
      </c>
      <c r="G18" s="20">
        <f t="shared" si="1"/>
        <v>0</v>
      </c>
      <c r="H18" s="20">
        <f t="shared" si="1"/>
        <v>2323078.3499999996</v>
      </c>
      <c r="I18" s="20">
        <f t="shared" si="1"/>
        <v>3917921.6500000004</v>
      </c>
      <c r="J18" s="166"/>
    </row>
    <row r="19" spans="1:10" s="152" customFormat="1" ht="10.5" x14ac:dyDescent="0.15">
      <c r="A19" s="21" t="s">
        <v>34</v>
      </c>
      <c r="B19" s="22">
        <v>10</v>
      </c>
      <c r="C19" s="23" t="s">
        <v>35</v>
      </c>
      <c r="D19" s="24">
        <f>D20</f>
        <v>823900</v>
      </c>
      <c r="E19" s="24">
        <f>E20</f>
        <v>317990.88999999996</v>
      </c>
      <c r="F19" s="24">
        <f>F20</f>
        <v>0</v>
      </c>
      <c r="G19" s="24">
        <f>G20</f>
        <v>0</v>
      </c>
      <c r="H19" s="24">
        <f>H20</f>
        <v>317990.88999999996</v>
      </c>
      <c r="I19" s="158">
        <f t="shared" ref="I19:I63" si="2">D19-E19</f>
        <v>505909.11000000004</v>
      </c>
      <c r="J19" s="166"/>
    </row>
    <row r="20" spans="1:10" s="152" customFormat="1" ht="10.5" x14ac:dyDescent="0.15">
      <c r="A20" s="21" t="s">
        <v>36</v>
      </c>
      <c r="B20" s="22">
        <v>10</v>
      </c>
      <c r="C20" s="23" t="s">
        <v>37</v>
      </c>
      <c r="D20" s="24">
        <f>D21+D24</f>
        <v>823900</v>
      </c>
      <c r="E20" s="24">
        <f>E21+E24+E26</f>
        <v>317990.88999999996</v>
      </c>
      <c r="F20" s="24">
        <f>F21+F24+F26</f>
        <v>0</v>
      </c>
      <c r="G20" s="24">
        <f>G21+G24+G26</f>
        <v>0</v>
      </c>
      <c r="H20" s="24">
        <f>H21+H24+H26</f>
        <v>317990.88999999996</v>
      </c>
      <c r="I20" s="158">
        <f t="shared" si="2"/>
        <v>505909.11000000004</v>
      </c>
    </row>
    <row r="21" spans="1:10" s="152" customFormat="1" ht="11.25" customHeight="1" x14ac:dyDescent="0.15">
      <c r="A21" s="25" t="s">
        <v>38</v>
      </c>
      <c r="B21" s="22"/>
      <c r="C21" s="23" t="s">
        <v>39</v>
      </c>
      <c r="D21" s="24">
        <f>SUM(D22:D23)</f>
        <v>823900</v>
      </c>
      <c r="E21" s="24">
        <f>SUM(E22:E23)</f>
        <v>317216.53999999998</v>
      </c>
      <c r="F21" s="24">
        <f t="shared" ref="F21:I21" si="3">SUM(F22:F23)</f>
        <v>0</v>
      </c>
      <c r="G21" s="24">
        <f t="shared" si="3"/>
        <v>0</v>
      </c>
      <c r="H21" s="24">
        <f t="shared" si="3"/>
        <v>317216.53999999998</v>
      </c>
      <c r="I21" s="24">
        <f t="shared" si="3"/>
        <v>506683.46</v>
      </c>
    </row>
    <row r="22" spans="1:10" s="152" customFormat="1" ht="11.25" customHeight="1" x14ac:dyDescent="0.2">
      <c r="A22" s="25" t="s">
        <v>38</v>
      </c>
      <c r="B22" s="22"/>
      <c r="C22" s="26" t="s">
        <v>40</v>
      </c>
      <c r="D22" s="27">
        <v>823900</v>
      </c>
      <c r="E22" s="27">
        <v>317034.59999999998</v>
      </c>
      <c r="F22" s="24"/>
      <c r="G22" s="24"/>
      <c r="H22" s="160">
        <f>E22</f>
        <v>317034.59999999998</v>
      </c>
      <c r="I22" s="161">
        <f>D22-E22</f>
        <v>506865.4</v>
      </c>
    </row>
    <row r="23" spans="1:10" s="152" customFormat="1" ht="11.25" customHeight="1" x14ac:dyDescent="0.2">
      <c r="A23" s="25" t="s">
        <v>358</v>
      </c>
      <c r="B23" s="22"/>
      <c r="C23" s="26" t="s">
        <v>359</v>
      </c>
      <c r="D23" s="27">
        <v>0</v>
      </c>
      <c r="E23" s="27">
        <v>181.94</v>
      </c>
      <c r="F23" s="24"/>
      <c r="G23" s="24"/>
      <c r="H23" s="160">
        <f>E23</f>
        <v>181.94</v>
      </c>
      <c r="I23" s="161">
        <f>D23-E23</f>
        <v>-181.94</v>
      </c>
    </row>
    <row r="24" spans="1:10" s="152" customFormat="1" ht="12" customHeight="1" x14ac:dyDescent="0.15">
      <c r="A24" s="28" t="s">
        <v>41</v>
      </c>
      <c r="B24" s="22">
        <v>10</v>
      </c>
      <c r="C24" s="23" t="s">
        <v>42</v>
      </c>
      <c r="D24" s="24">
        <f>D25</f>
        <v>0</v>
      </c>
      <c r="E24" s="24">
        <f>E25</f>
        <v>222.31</v>
      </c>
      <c r="F24" s="24">
        <f>F25</f>
        <v>0</v>
      </c>
      <c r="G24" s="24">
        <f>G25</f>
        <v>0</v>
      </c>
      <c r="H24" s="24">
        <f>H25</f>
        <v>222.31</v>
      </c>
      <c r="I24" s="158">
        <f>D24-E24</f>
        <v>-222.31</v>
      </c>
    </row>
    <row r="25" spans="1:10" s="2" customFormat="1" ht="12" customHeight="1" x14ac:dyDescent="0.2">
      <c r="A25" s="29" t="s">
        <v>41</v>
      </c>
      <c r="B25" s="30">
        <v>10</v>
      </c>
      <c r="C25" s="31" t="s">
        <v>43</v>
      </c>
      <c r="D25" s="27">
        <v>0</v>
      </c>
      <c r="E25" s="27">
        <v>222.31</v>
      </c>
      <c r="F25" s="27"/>
      <c r="G25" s="27"/>
      <c r="H25" s="27">
        <f>E25</f>
        <v>222.31</v>
      </c>
      <c r="I25" s="161">
        <f t="shared" si="2"/>
        <v>-222.31</v>
      </c>
    </row>
    <row r="26" spans="1:10" ht="11.25" customHeight="1" x14ac:dyDescent="0.2">
      <c r="A26" s="28" t="s">
        <v>44</v>
      </c>
      <c r="B26" s="30"/>
      <c r="C26" s="152" t="s">
        <v>45</v>
      </c>
      <c r="D26" s="33">
        <v>0</v>
      </c>
      <c r="E26" s="162">
        <f>E27+E28+E29</f>
        <v>552.04</v>
      </c>
      <c r="F26" s="162">
        <f>F27+F28+F29</f>
        <v>0</v>
      </c>
      <c r="G26" s="162">
        <f>G27+G28+G29</f>
        <v>0</v>
      </c>
      <c r="H26" s="162">
        <f t="shared" ref="H26:H29" si="4">E26</f>
        <v>552.04</v>
      </c>
      <c r="I26" s="158">
        <f t="shared" si="2"/>
        <v>-552.04</v>
      </c>
    </row>
    <row r="27" spans="1:10" ht="11.25" customHeight="1" x14ac:dyDescent="0.2">
      <c r="A27" s="29" t="s">
        <v>44</v>
      </c>
      <c r="B27" s="30"/>
      <c r="C27" s="26" t="s">
        <v>46</v>
      </c>
      <c r="D27" s="33">
        <v>0</v>
      </c>
      <c r="E27" s="160">
        <v>449.2</v>
      </c>
      <c r="F27" s="33"/>
      <c r="G27" s="33"/>
      <c r="H27" s="160">
        <f t="shared" si="4"/>
        <v>449.2</v>
      </c>
      <c r="I27" s="161">
        <f t="shared" si="2"/>
        <v>-449.2</v>
      </c>
    </row>
    <row r="28" spans="1:10" ht="11.25" customHeight="1" x14ac:dyDescent="0.2">
      <c r="A28" s="29" t="s">
        <v>44</v>
      </c>
      <c r="B28" s="30"/>
      <c r="C28" s="26" t="s">
        <v>293</v>
      </c>
      <c r="D28" s="33">
        <v>0</v>
      </c>
      <c r="E28" s="160">
        <v>2.84</v>
      </c>
      <c r="F28" s="33"/>
      <c r="G28" s="33"/>
      <c r="H28" s="160">
        <f t="shared" si="4"/>
        <v>2.84</v>
      </c>
      <c r="I28" s="161">
        <f t="shared" si="2"/>
        <v>-2.84</v>
      </c>
    </row>
    <row r="29" spans="1:10" ht="11.25" customHeight="1" x14ac:dyDescent="0.2">
      <c r="A29" s="29" t="s">
        <v>44</v>
      </c>
      <c r="B29" s="30"/>
      <c r="C29" s="26" t="s">
        <v>47</v>
      </c>
      <c r="D29" s="33">
        <v>0</v>
      </c>
      <c r="E29" s="160">
        <v>100</v>
      </c>
      <c r="F29" s="33"/>
      <c r="G29" s="33"/>
      <c r="H29" s="160">
        <f t="shared" si="4"/>
        <v>100</v>
      </c>
      <c r="I29" s="161">
        <f t="shared" si="2"/>
        <v>-100</v>
      </c>
    </row>
    <row r="30" spans="1:10" s="152" customFormat="1" ht="21" x14ac:dyDescent="0.15">
      <c r="A30" s="28" t="s">
        <v>271</v>
      </c>
      <c r="B30" s="22">
        <v>10</v>
      </c>
      <c r="C30" s="176" t="s">
        <v>288</v>
      </c>
      <c r="D30" s="24">
        <f t="shared" ref="D30:I30" si="5">D31</f>
        <v>2288400</v>
      </c>
      <c r="E30" s="24">
        <f>E31</f>
        <v>948992.82</v>
      </c>
      <c r="F30" s="24">
        <f t="shared" si="5"/>
        <v>0</v>
      </c>
      <c r="G30" s="24">
        <f t="shared" si="5"/>
        <v>0</v>
      </c>
      <c r="H30" s="24">
        <f t="shared" si="5"/>
        <v>948992.82</v>
      </c>
      <c r="I30" s="24">
        <f t="shared" si="5"/>
        <v>1339407.1800000002</v>
      </c>
    </row>
    <row r="31" spans="1:10" s="174" customFormat="1" ht="21" x14ac:dyDescent="0.15">
      <c r="A31" s="176" t="s">
        <v>272</v>
      </c>
      <c r="B31" s="22"/>
      <c r="C31" s="176" t="s">
        <v>287</v>
      </c>
      <c r="D31" s="24">
        <f t="shared" ref="D31:I31" si="6">SUM(D32:D35)</f>
        <v>2288400</v>
      </c>
      <c r="E31" s="24">
        <f t="shared" si="6"/>
        <v>948992.82</v>
      </c>
      <c r="F31" s="24">
        <f t="shared" si="6"/>
        <v>0</v>
      </c>
      <c r="G31" s="24">
        <f t="shared" si="6"/>
        <v>0</v>
      </c>
      <c r="H31" s="24">
        <f t="shared" si="6"/>
        <v>948992.82</v>
      </c>
      <c r="I31" s="24">
        <f t="shared" si="6"/>
        <v>1339407.1800000002</v>
      </c>
    </row>
    <row r="32" spans="1:10" s="175" customFormat="1" ht="22.5" x14ac:dyDescent="0.2">
      <c r="A32" s="177" t="s">
        <v>273</v>
      </c>
      <c r="B32" s="30"/>
      <c r="C32" s="177" t="s">
        <v>286</v>
      </c>
      <c r="D32" s="27">
        <v>797700</v>
      </c>
      <c r="E32" s="163">
        <v>326518.96999999997</v>
      </c>
      <c r="F32" s="27"/>
      <c r="G32" s="27"/>
      <c r="H32" s="160">
        <f>E32</f>
        <v>326518.96999999997</v>
      </c>
      <c r="I32" s="161">
        <f>D32-E32</f>
        <v>471181.03</v>
      </c>
    </row>
    <row r="33" spans="1:10" s="175" customFormat="1" ht="33.75" x14ac:dyDescent="0.2">
      <c r="A33" s="177" t="s">
        <v>274</v>
      </c>
      <c r="B33" s="30"/>
      <c r="C33" s="177" t="s">
        <v>289</v>
      </c>
      <c r="D33" s="27">
        <v>16100</v>
      </c>
      <c r="E33" s="163">
        <v>5399.2</v>
      </c>
      <c r="F33" s="27"/>
      <c r="G33" s="27"/>
      <c r="H33" s="160">
        <f>E33</f>
        <v>5399.2</v>
      </c>
      <c r="I33" s="161">
        <f>D33-E33</f>
        <v>10700.8</v>
      </c>
    </row>
    <row r="34" spans="1:10" s="175" customFormat="1" ht="22.5" x14ac:dyDescent="0.2">
      <c r="A34" s="177" t="s">
        <v>275</v>
      </c>
      <c r="B34" s="30"/>
      <c r="C34" s="177" t="s">
        <v>290</v>
      </c>
      <c r="D34" s="27">
        <v>1474600</v>
      </c>
      <c r="E34" s="163">
        <v>670247.48</v>
      </c>
      <c r="F34" s="27"/>
      <c r="G34" s="27"/>
      <c r="H34" s="160">
        <f>E34</f>
        <v>670247.48</v>
      </c>
      <c r="I34" s="161">
        <f>D34-E34</f>
        <v>804352.52</v>
      </c>
    </row>
    <row r="35" spans="1:10" s="175" customFormat="1" ht="22.5" x14ac:dyDescent="0.2">
      <c r="A35" s="177" t="s">
        <v>276</v>
      </c>
      <c r="B35" s="30"/>
      <c r="C35" s="177" t="s">
        <v>291</v>
      </c>
      <c r="D35" s="27">
        <v>0</v>
      </c>
      <c r="E35" s="163">
        <v>-53172.83</v>
      </c>
      <c r="F35" s="27"/>
      <c r="G35" s="27"/>
      <c r="H35" s="160">
        <f>E35</f>
        <v>-53172.83</v>
      </c>
      <c r="I35" s="161">
        <f>D35-E35</f>
        <v>53172.83</v>
      </c>
    </row>
    <row r="36" spans="1:10" ht="12.75" customHeight="1" x14ac:dyDescent="0.2">
      <c r="A36" s="35" t="s">
        <v>48</v>
      </c>
      <c r="B36" s="22">
        <v>10</v>
      </c>
      <c r="C36" s="19" t="s">
        <v>49</v>
      </c>
      <c r="D36" s="20">
        <f>D37</f>
        <v>438400</v>
      </c>
      <c r="E36" s="20">
        <f>E37</f>
        <v>705920.88</v>
      </c>
      <c r="F36" s="20">
        <f>F37</f>
        <v>0</v>
      </c>
      <c r="G36" s="20">
        <f>G37</f>
        <v>0</v>
      </c>
      <c r="H36" s="20">
        <f>H37</f>
        <v>705920.88</v>
      </c>
      <c r="I36" s="158">
        <f t="shared" ref="I36" si="7">D36-E36</f>
        <v>-267520.88</v>
      </c>
      <c r="J36" s="166"/>
    </row>
    <row r="37" spans="1:10" x14ac:dyDescent="0.2">
      <c r="A37" s="21" t="s">
        <v>50</v>
      </c>
      <c r="B37" s="22">
        <v>10</v>
      </c>
      <c r="C37" s="23" t="s">
        <v>51</v>
      </c>
      <c r="D37" s="24">
        <f t="shared" ref="D37:I37" si="8">D38</f>
        <v>438400</v>
      </c>
      <c r="E37" s="24">
        <f t="shared" si="8"/>
        <v>705920.88</v>
      </c>
      <c r="F37" s="24">
        <f t="shared" si="8"/>
        <v>0</v>
      </c>
      <c r="G37" s="24">
        <f t="shared" si="8"/>
        <v>0</v>
      </c>
      <c r="H37" s="24">
        <f t="shared" si="8"/>
        <v>705920.88</v>
      </c>
      <c r="I37" s="24">
        <f t="shared" si="8"/>
        <v>-267520.88</v>
      </c>
      <c r="J37" s="152"/>
    </row>
    <row r="38" spans="1:10" s="152" customFormat="1" ht="10.5" x14ac:dyDescent="0.15">
      <c r="A38" s="21" t="s">
        <v>50</v>
      </c>
      <c r="B38" s="22"/>
      <c r="C38" s="23" t="s">
        <v>52</v>
      </c>
      <c r="D38" s="162">
        <v>438400</v>
      </c>
      <c r="E38" s="162">
        <f>E39+E40+E41</f>
        <v>705920.88</v>
      </c>
      <c r="F38" s="24"/>
      <c r="G38" s="24"/>
      <c r="H38" s="162">
        <f t="shared" ref="H38:H40" si="9">E38</f>
        <v>705920.88</v>
      </c>
      <c r="I38" s="158">
        <f t="shared" si="2"/>
        <v>-267520.88</v>
      </c>
    </row>
    <row r="39" spans="1:10" s="152" customFormat="1" x14ac:dyDescent="0.2">
      <c r="A39" s="32" t="s">
        <v>50</v>
      </c>
      <c r="B39" s="30">
        <v>10</v>
      </c>
      <c r="C39" s="26" t="s">
        <v>53</v>
      </c>
      <c r="D39" s="33">
        <v>0</v>
      </c>
      <c r="E39" s="160">
        <v>703392.66</v>
      </c>
      <c r="F39" s="33"/>
      <c r="G39" s="33"/>
      <c r="H39" s="160">
        <f t="shared" si="9"/>
        <v>703392.66</v>
      </c>
      <c r="I39" s="161">
        <f t="shared" si="2"/>
        <v>-703392.66</v>
      </c>
      <c r="J39"/>
    </row>
    <row r="40" spans="1:10" x14ac:dyDescent="0.2">
      <c r="A40" s="32" t="s">
        <v>50</v>
      </c>
      <c r="B40" s="30">
        <v>10</v>
      </c>
      <c r="C40" s="26" t="s">
        <v>292</v>
      </c>
      <c r="D40" s="33">
        <v>0</v>
      </c>
      <c r="E40" s="160">
        <v>2528.2199999999998</v>
      </c>
      <c r="F40" s="33"/>
      <c r="G40" s="33"/>
      <c r="H40" s="160">
        <f t="shared" si="9"/>
        <v>2528.2199999999998</v>
      </c>
      <c r="I40" s="161">
        <f t="shared" si="2"/>
        <v>-2528.2199999999998</v>
      </c>
    </row>
    <row r="41" spans="1:10" x14ac:dyDescent="0.2">
      <c r="A41" s="32" t="s">
        <v>50</v>
      </c>
      <c r="B41" s="30"/>
      <c r="C41" s="26" t="s">
        <v>54</v>
      </c>
      <c r="D41" s="33">
        <v>0</v>
      </c>
      <c r="E41" s="160">
        <v>0</v>
      </c>
      <c r="F41" s="33"/>
      <c r="G41" s="33"/>
      <c r="H41" s="160">
        <f>E41</f>
        <v>0</v>
      </c>
      <c r="I41" s="161">
        <f t="shared" si="2"/>
        <v>0</v>
      </c>
    </row>
    <row r="42" spans="1:10" ht="12" customHeight="1" x14ac:dyDescent="0.2">
      <c r="A42" s="17" t="s">
        <v>55</v>
      </c>
      <c r="B42" s="22">
        <v>10</v>
      </c>
      <c r="C42" s="19" t="s">
        <v>56</v>
      </c>
      <c r="D42" s="20">
        <f t="shared" ref="D42:I42" si="10">D43+D47</f>
        <v>2526600</v>
      </c>
      <c r="E42" s="20">
        <f t="shared" si="10"/>
        <v>224224.34</v>
      </c>
      <c r="F42" s="20">
        <f t="shared" si="10"/>
        <v>0</v>
      </c>
      <c r="G42" s="20">
        <f t="shared" si="10"/>
        <v>0</v>
      </c>
      <c r="H42" s="20">
        <f t="shared" si="10"/>
        <v>224224.34</v>
      </c>
      <c r="I42" s="20">
        <f t="shared" si="10"/>
        <v>2302375.66</v>
      </c>
      <c r="J42" s="166"/>
    </row>
    <row r="43" spans="1:10" ht="12" customHeight="1" x14ac:dyDescent="0.2">
      <c r="A43" s="21" t="s">
        <v>57</v>
      </c>
      <c r="B43" s="22">
        <v>10</v>
      </c>
      <c r="C43" s="23" t="s">
        <v>58</v>
      </c>
      <c r="D43" s="24">
        <f>D44</f>
        <v>97100</v>
      </c>
      <c r="E43" s="24">
        <f>E44</f>
        <v>3118.3100000000004</v>
      </c>
      <c r="F43" s="24">
        <f>F44</f>
        <v>0</v>
      </c>
      <c r="G43" s="24">
        <f>G44</f>
        <v>0</v>
      </c>
      <c r="H43" s="24">
        <f>H44</f>
        <v>3118.3100000000004</v>
      </c>
      <c r="I43" s="158">
        <f t="shared" si="2"/>
        <v>93981.69</v>
      </c>
      <c r="J43" s="166"/>
    </row>
    <row r="44" spans="1:10" s="152" customFormat="1" ht="12" customHeight="1" x14ac:dyDescent="0.15">
      <c r="A44" s="28" t="s">
        <v>59</v>
      </c>
      <c r="B44" s="22">
        <v>10</v>
      </c>
      <c r="C44" s="23" t="s">
        <v>60</v>
      </c>
      <c r="D44" s="24">
        <f>D45</f>
        <v>97100</v>
      </c>
      <c r="E44" s="162">
        <f>SUM(E45:E46)</f>
        <v>3118.3100000000004</v>
      </c>
      <c r="F44" s="24"/>
      <c r="G44" s="24"/>
      <c r="H44" s="162">
        <f>E44</f>
        <v>3118.3100000000004</v>
      </c>
      <c r="I44" s="158">
        <f t="shared" si="2"/>
        <v>93981.69</v>
      </c>
    </row>
    <row r="45" spans="1:10" ht="12" customHeight="1" x14ac:dyDescent="0.2">
      <c r="A45" s="36" t="s">
        <v>59</v>
      </c>
      <c r="B45" s="30"/>
      <c r="C45" s="26" t="s">
        <v>61</v>
      </c>
      <c r="D45" s="33">
        <v>97100</v>
      </c>
      <c r="E45" s="160">
        <v>2711.76</v>
      </c>
      <c r="F45" s="33"/>
      <c r="G45" s="33"/>
      <c r="H45" s="160">
        <f>E45</f>
        <v>2711.76</v>
      </c>
      <c r="I45" s="158">
        <f t="shared" si="2"/>
        <v>94388.24</v>
      </c>
    </row>
    <row r="46" spans="1:10" ht="12" customHeight="1" x14ac:dyDescent="0.2">
      <c r="A46" s="36" t="s">
        <v>59</v>
      </c>
      <c r="B46" s="30"/>
      <c r="C46" s="26" t="s">
        <v>277</v>
      </c>
      <c r="D46" s="33"/>
      <c r="E46" s="160">
        <v>406.55</v>
      </c>
      <c r="F46" s="33"/>
      <c r="G46" s="33"/>
      <c r="H46" s="160">
        <f>E46</f>
        <v>406.55</v>
      </c>
      <c r="I46" s="158">
        <f t="shared" si="2"/>
        <v>-406.55</v>
      </c>
    </row>
    <row r="47" spans="1:10" s="152" customFormat="1" ht="10.5" x14ac:dyDescent="0.15">
      <c r="A47" s="21" t="s">
        <v>62</v>
      </c>
      <c r="B47" s="22">
        <v>10</v>
      </c>
      <c r="C47" s="23" t="s">
        <v>63</v>
      </c>
      <c r="D47" s="162">
        <f>D48+D53</f>
        <v>2429500</v>
      </c>
      <c r="E47" s="162">
        <f>E48+E53</f>
        <v>221106.03</v>
      </c>
      <c r="F47" s="24"/>
      <c r="G47" s="24"/>
      <c r="H47" s="162">
        <f>E47</f>
        <v>221106.03</v>
      </c>
      <c r="I47" s="158">
        <f t="shared" si="2"/>
        <v>2208393.9700000002</v>
      </c>
      <c r="J47" s="166"/>
    </row>
    <row r="48" spans="1:10" s="152" customFormat="1" ht="12.75" customHeight="1" x14ac:dyDescent="0.15">
      <c r="A48" s="28" t="s">
        <v>64</v>
      </c>
      <c r="B48" s="22">
        <v>10</v>
      </c>
      <c r="C48" s="23" t="s">
        <v>278</v>
      </c>
      <c r="D48" s="24">
        <f>D49</f>
        <v>134300</v>
      </c>
      <c r="E48" s="24">
        <f>E49</f>
        <v>153082.74</v>
      </c>
      <c r="F48" s="24">
        <f>F49</f>
        <v>0</v>
      </c>
      <c r="G48" s="24">
        <f>G49</f>
        <v>0</v>
      </c>
      <c r="H48" s="24">
        <f>H49</f>
        <v>153082.74</v>
      </c>
      <c r="I48" s="158">
        <f t="shared" si="2"/>
        <v>-18782.739999999991</v>
      </c>
    </row>
    <row r="49" spans="1:10" s="152" customFormat="1" ht="12" customHeight="1" x14ac:dyDescent="0.15">
      <c r="A49" s="28" t="s">
        <v>65</v>
      </c>
      <c r="B49" s="22">
        <v>10</v>
      </c>
      <c r="C49" s="23" t="s">
        <v>279</v>
      </c>
      <c r="D49" s="24">
        <f>SUM(D50:D52)</f>
        <v>134300</v>
      </c>
      <c r="E49" s="24">
        <f>SUM(E50:E52)</f>
        <v>153082.74</v>
      </c>
      <c r="F49" s="24">
        <f>SUM(F50:F52)</f>
        <v>0</v>
      </c>
      <c r="G49" s="24">
        <f>SUM(G50:G52)</f>
        <v>0</v>
      </c>
      <c r="H49" s="24">
        <f>SUM(H50:H52)</f>
        <v>153082.74</v>
      </c>
      <c r="I49" s="158">
        <f t="shared" si="2"/>
        <v>-18782.739999999991</v>
      </c>
    </row>
    <row r="50" spans="1:10" s="152" customFormat="1" ht="12.75" customHeight="1" x14ac:dyDescent="0.2">
      <c r="A50" s="29" t="s">
        <v>65</v>
      </c>
      <c r="B50" s="30"/>
      <c r="C50" s="26" t="s">
        <v>280</v>
      </c>
      <c r="D50" s="33">
        <v>134300</v>
      </c>
      <c r="E50" s="160">
        <v>152527.01999999999</v>
      </c>
      <c r="F50" s="33"/>
      <c r="G50" s="33"/>
      <c r="H50" s="160">
        <f>E50</f>
        <v>152527.01999999999</v>
      </c>
      <c r="I50" s="158">
        <f t="shared" si="2"/>
        <v>-18227.01999999999</v>
      </c>
      <c r="J50"/>
    </row>
    <row r="51" spans="1:10" ht="12" customHeight="1" x14ac:dyDescent="0.2">
      <c r="A51" s="29" t="s">
        <v>65</v>
      </c>
      <c r="B51" s="30"/>
      <c r="C51" s="26" t="s">
        <v>281</v>
      </c>
      <c r="D51" s="33">
        <v>0</v>
      </c>
      <c r="E51" s="160">
        <v>555.72</v>
      </c>
      <c r="F51" s="33"/>
      <c r="G51" s="33"/>
      <c r="H51" s="160">
        <f>E51</f>
        <v>555.72</v>
      </c>
      <c r="I51" s="158">
        <f t="shared" si="2"/>
        <v>-555.72</v>
      </c>
    </row>
    <row r="52" spans="1:10" ht="12" customHeight="1" x14ac:dyDescent="0.2">
      <c r="A52" s="29" t="s">
        <v>65</v>
      </c>
      <c r="B52" s="30"/>
      <c r="C52" s="26" t="s">
        <v>296</v>
      </c>
      <c r="D52" s="33">
        <v>0</v>
      </c>
      <c r="E52" s="160">
        <v>0</v>
      </c>
      <c r="F52" s="33"/>
      <c r="G52" s="33"/>
      <c r="H52" s="160">
        <f>E52</f>
        <v>0</v>
      </c>
      <c r="I52" s="158">
        <f t="shared" si="2"/>
        <v>0</v>
      </c>
    </row>
    <row r="53" spans="1:10" ht="12" customHeight="1" x14ac:dyDescent="0.2">
      <c r="A53" s="34" t="s">
        <v>66</v>
      </c>
      <c r="B53" s="22">
        <v>10</v>
      </c>
      <c r="C53" s="23" t="s">
        <v>283</v>
      </c>
      <c r="D53" s="24">
        <f>D54</f>
        <v>2295200</v>
      </c>
      <c r="E53" s="24">
        <f>E54</f>
        <v>68023.290000000008</v>
      </c>
      <c r="F53" s="24">
        <f>F54</f>
        <v>0</v>
      </c>
      <c r="G53" s="24">
        <f>G54</f>
        <v>0</v>
      </c>
      <c r="H53" s="24">
        <f>H54</f>
        <v>68023.290000000008</v>
      </c>
      <c r="I53" s="158">
        <f t="shared" si="2"/>
        <v>2227176.71</v>
      </c>
      <c r="J53" s="152"/>
    </row>
    <row r="54" spans="1:10" s="152" customFormat="1" ht="12" customHeight="1" x14ac:dyDescent="0.2">
      <c r="A54" s="28" t="s">
        <v>67</v>
      </c>
      <c r="B54" s="22">
        <v>10</v>
      </c>
      <c r="C54" s="23" t="s">
        <v>284</v>
      </c>
      <c r="D54" s="24">
        <f t="shared" ref="D54:I54" si="11">SUM(D55:D58)</f>
        <v>2295200</v>
      </c>
      <c r="E54" s="24">
        <f t="shared" si="11"/>
        <v>68023.290000000008</v>
      </c>
      <c r="F54" s="24">
        <f t="shared" si="11"/>
        <v>0</v>
      </c>
      <c r="G54" s="24">
        <f t="shared" si="11"/>
        <v>0</v>
      </c>
      <c r="H54" s="24">
        <f t="shared" si="11"/>
        <v>68023.290000000008</v>
      </c>
      <c r="I54" s="24">
        <f t="shared" si="11"/>
        <v>2227176.71</v>
      </c>
      <c r="J54"/>
    </row>
    <row r="55" spans="1:10" ht="12" customHeight="1" x14ac:dyDescent="0.2">
      <c r="A55" s="36" t="s">
        <v>67</v>
      </c>
      <c r="B55" s="30"/>
      <c r="C55" s="26" t="s">
        <v>282</v>
      </c>
      <c r="D55" s="33">
        <v>2295200</v>
      </c>
      <c r="E55" s="160">
        <v>58020.55</v>
      </c>
      <c r="F55" s="33"/>
      <c r="G55" s="33"/>
      <c r="H55" s="160">
        <f t="shared" ref="H55:H60" si="12">E55</f>
        <v>58020.55</v>
      </c>
      <c r="I55" s="158">
        <f t="shared" si="2"/>
        <v>2237179.4500000002</v>
      </c>
    </row>
    <row r="56" spans="1:10" ht="13.5" customHeight="1" x14ac:dyDescent="0.2">
      <c r="A56" s="36" t="s">
        <v>67</v>
      </c>
      <c r="B56" s="30"/>
      <c r="C56" s="26" t="s">
        <v>285</v>
      </c>
      <c r="D56" s="33">
        <v>0</v>
      </c>
      <c r="E56" s="160">
        <v>10002.74</v>
      </c>
      <c r="F56" s="33"/>
      <c r="G56" s="33"/>
      <c r="H56" s="160">
        <f t="shared" si="12"/>
        <v>10002.74</v>
      </c>
      <c r="I56" s="158">
        <f t="shared" si="2"/>
        <v>-10002.74</v>
      </c>
    </row>
    <row r="57" spans="1:10" ht="13.5" customHeight="1" x14ac:dyDescent="0.2">
      <c r="A57" s="36" t="s">
        <v>67</v>
      </c>
      <c r="B57" s="30"/>
      <c r="C57" s="26" t="s">
        <v>294</v>
      </c>
      <c r="D57" s="33">
        <v>0</v>
      </c>
      <c r="E57" s="160">
        <v>0</v>
      </c>
      <c r="F57" s="33"/>
      <c r="G57" s="33"/>
      <c r="H57" s="160">
        <f t="shared" si="12"/>
        <v>0</v>
      </c>
      <c r="I57" s="158">
        <f t="shared" si="2"/>
        <v>0</v>
      </c>
    </row>
    <row r="58" spans="1:10" ht="13.5" customHeight="1" x14ac:dyDescent="0.2">
      <c r="A58" s="36" t="s">
        <v>67</v>
      </c>
      <c r="B58" s="30"/>
      <c r="C58" s="26" t="s">
        <v>295</v>
      </c>
      <c r="D58" s="160">
        <v>0</v>
      </c>
      <c r="E58" s="160">
        <v>0</v>
      </c>
      <c r="F58" s="33"/>
      <c r="G58" s="33"/>
      <c r="H58" s="160">
        <f t="shared" si="12"/>
        <v>0</v>
      </c>
      <c r="I58" s="158">
        <f>D58-E58</f>
        <v>0</v>
      </c>
    </row>
    <row r="59" spans="1:10" ht="13.5" customHeight="1" x14ac:dyDescent="0.2">
      <c r="A59" s="17" t="s">
        <v>68</v>
      </c>
      <c r="B59" s="22">
        <v>10</v>
      </c>
      <c r="C59" s="19" t="s">
        <v>69</v>
      </c>
      <c r="D59" s="164">
        <f>D60</f>
        <v>22700</v>
      </c>
      <c r="E59" s="164">
        <f>E60</f>
        <v>4000</v>
      </c>
      <c r="F59" s="20"/>
      <c r="G59" s="20"/>
      <c r="H59" s="164">
        <f t="shared" si="12"/>
        <v>4000</v>
      </c>
      <c r="I59" s="165">
        <f t="shared" si="2"/>
        <v>18700</v>
      </c>
      <c r="J59" s="166"/>
    </row>
    <row r="60" spans="1:10" s="159" customFormat="1" ht="12.75" customHeight="1" x14ac:dyDescent="0.2">
      <c r="A60" s="28" t="s">
        <v>70</v>
      </c>
      <c r="B60" s="22">
        <v>10</v>
      </c>
      <c r="C60" s="23" t="s">
        <v>71</v>
      </c>
      <c r="D60" s="162">
        <f>D61</f>
        <v>22700</v>
      </c>
      <c r="E60" s="162">
        <f>E61</f>
        <v>4000</v>
      </c>
      <c r="F60" s="24"/>
      <c r="G60" s="24"/>
      <c r="H60" s="162">
        <f t="shared" si="12"/>
        <v>4000</v>
      </c>
      <c r="I60" s="158">
        <f t="shared" si="2"/>
        <v>18700</v>
      </c>
      <c r="J60" s="152"/>
    </row>
    <row r="61" spans="1:10" s="152" customFormat="1" ht="12.75" customHeight="1" x14ac:dyDescent="0.15">
      <c r="A61" s="28" t="s">
        <v>72</v>
      </c>
      <c r="B61" s="22">
        <v>10</v>
      </c>
      <c r="C61" s="23" t="s">
        <v>73</v>
      </c>
      <c r="D61" s="24">
        <f>SUM(D62:D63)</f>
        <v>22700</v>
      </c>
      <c r="E61" s="24">
        <f>SUM(E62:E63)</f>
        <v>4000</v>
      </c>
      <c r="F61" s="24">
        <f>SUM(F62:F63)</f>
        <v>0</v>
      </c>
      <c r="G61" s="24">
        <f>SUM(G62:G63)</f>
        <v>0</v>
      </c>
      <c r="H61" s="24">
        <f>SUM(H62:H63)</f>
        <v>4000</v>
      </c>
      <c r="I61" s="158">
        <f t="shared" si="2"/>
        <v>18700</v>
      </c>
    </row>
    <row r="62" spans="1:10" s="152" customFormat="1" ht="12" customHeight="1" x14ac:dyDescent="0.2">
      <c r="A62" s="29" t="s">
        <v>72</v>
      </c>
      <c r="B62" s="30"/>
      <c r="C62" s="26" t="s">
        <v>74</v>
      </c>
      <c r="D62" s="33">
        <v>22700</v>
      </c>
      <c r="E62" s="160">
        <v>4000</v>
      </c>
      <c r="F62" s="33"/>
      <c r="G62" s="33"/>
      <c r="H62" s="160">
        <f>E62</f>
        <v>4000</v>
      </c>
      <c r="I62" s="158">
        <f t="shared" si="2"/>
        <v>18700</v>
      </c>
      <c r="J62"/>
    </row>
    <row r="63" spans="1:10" ht="12" customHeight="1" x14ac:dyDescent="0.2">
      <c r="A63" s="29" t="s">
        <v>72</v>
      </c>
      <c r="B63" s="30"/>
      <c r="C63" s="26" t="s">
        <v>75</v>
      </c>
      <c r="D63" s="33">
        <v>0</v>
      </c>
      <c r="E63" s="160">
        <v>0</v>
      </c>
      <c r="F63" s="33"/>
      <c r="G63" s="33"/>
      <c r="H63" s="160">
        <f>E63</f>
        <v>0</v>
      </c>
      <c r="I63" s="158">
        <f t="shared" si="2"/>
        <v>0</v>
      </c>
    </row>
    <row r="64" spans="1:10" s="152" customFormat="1" ht="12" customHeight="1" x14ac:dyDescent="0.2">
      <c r="A64" s="38" t="s">
        <v>76</v>
      </c>
      <c r="B64" s="22">
        <v>10</v>
      </c>
      <c r="C64" s="19" t="s">
        <v>77</v>
      </c>
      <c r="D64" s="164">
        <f>D65+D69</f>
        <v>129000</v>
      </c>
      <c r="E64" s="164">
        <f>E65</f>
        <v>119122.42</v>
      </c>
      <c r="F64" s="164">
        <f>F65</f>
        <v>0</v>
      </c>
      <c r="G64" s="164">
        <f>G65</f>
        <v>0</v>
      </c>
      <c r="H64" s="164">
        <f>H65</f>
        <v>119122.42</v>
      </c>
      <c r="I64" s="164">
        <f>I65</f>
        <v>9877.5800000000017</v>
      </c>
      <c r="J64" s="166"/>
    </row>
    <row r="65" spans="1:10" s="159" customFormat="1" ht="12" customHeight="1" x14ac:dyDescent="0.2">
      <c r="A65" s="34" t="s">
        <v>78</v>
      </c>
      <c r="B65" s="22">
        <v>10</v>
      </c>
      <c r="C65" s="23" t="s">
        <v>79</v>
      </c>
      <c r="D65" s="162">
        <f>D66+D68</f>
        <v>56700</v>
      </c>
      <c r="E65" s="162">
        <f>E66+E68+E69</f>
        <v>119122.42</v>
      </c>
      <c r="F65" s="162">
        <f>F66+F68+F69</f>
        <v>0</v>
      </c>
      <c r="G65" s="162">
        <f>G66+G68+G69</f>
        <v>0</v>
      </c>
      <c r="H65" s="162">
        <f>H66+H68+H69</f>
        <v>119122.42</v>
      </c>
      <c r="I65" s="162">
        <f>I66+I68+I69</f>
        <v>9877.5800000000017</v>
      </c>
      <c r="J65" s="152"/>
    </row>
    <row r="66" spans="1:10" s="152" customFormat="1" ht="12" customHeight="1" x14ac:dyDescent="0.15">
      <c r="A66" s="34" t="s">
        <v>80</v>
      </c>
      <c r="B66" s="22">
        <v>10</v>
      </c>
      <c r="C66" s="23" t="s">
        <v>81</v>
      </c>
      <c r="D66" s="162">
        <f>D67</f>
        <v>0</v>
      </c>
      <c r="E66" s="162">
        <f>E67</f>
        <v>0</v>
      </c>
      <c r="F66" s="162">
        <f>F67</f>
        <v>0</v>
      </c>
      <c r="G66" s="162">
        <f>G67</f>
        <v>0</v>
      </c>
      <c r="H66" s="162">
        <f>H67</f>
        <v>0</v>
      </c>
      <c r="I66" s="158">
        <f t="shared" ref="I66:I79" si="13">D66-E66</f>
        <v>0</v>
      </c>
    </row>
    <row r="67" spans="1:10" s="152" customFormat="1" ht="12.75" customHeight="1" x14ac:dyDescent="0.2">
      <c r="A67" s="39" t="s">
        <v>82</v>
      </c>
      <c r="B67" s="30">
        <v>10</v>
      </c>
      <c r="C67" s="31" t="s">
        <v>83</v>
      </c>
      <c r="D67" s="27">
        <v>0</v>
      </c>
      <c r="E67" s="163">
        <v>0</v>
      </c>
      <c r="F67" s="27"/>
      <c r="G67" s="27"/>
      <c r="H67" s="163">
        <f>E67</f>
        <v>0</v>
      </c>
      <c r="I67" s="158">
        <f t="shared" si="13"/>
        <v>0</v>
      </c>
    </row>
    <row r="68" spans="1:10" s="152" customFormat="1" ht="12.75" customHeight="1" x14ac:dyDescent="0.2">
      <c r="A68" s="39" t="s">
        <v>84</v>
      </c>
      <c r="B68" s="30">
        <v>10</v>
      </c>
      <c r="C68" s="31" t="s">
        <v>85</v>
      </c>
      <c r="D68" s="27">
        <v>56700</v>
      </c>
      <c r="E68" s="163">
        <v>83923.12</v>
      </c>
      <c r="F68" s="27"/>
      <c r="G68" s="27"/>
      <c r="H68" s="163">
        <f>E68</f>
        <v>83923.12</v>
      </c>
      <c r="I68" s="158">
        <f>D68-E68</f>
        <v>-27223.119999999995</v>
      </c>
    </row>
    <row r="69" spans="1:10" s="152" customFormat="1" ht="12.75" customHeight="1" x14ac:dyDescent="0.2">
      <c r="A69" s="39" t="s">
        <v>86</v>
      </c>
      <c r="B69" s="30">
        <v>10</v>
      </c>
      <c r="C69" s="31" t="s">
        <v>87</v>
      </c>
      <c r="D69" s="27">
        <v>72300</v>
      </c>
      <c r="E69" s="163">
        <v>35199.300000000003</v>
      </c>
      <c r="F69" s="27"/>
      <c r="G69" s="27"/>
      <c r="H69" s="163">
        <f>E69</f>
        <v>35199.300000000003</v>
      </c>
      <c r="I69" s="158">
        <f t="shared" si="13"/>
        <v>37100.699999999997</v>
      </c>
    </row>
    <row r="70" spans="1:10" s="152" customFormat="1" x14ac:dyDescent="0.2">
      <c r="A70" s="38" t="s">
        <v>88</v>
      </c>
      <c r="B70" s="22">
        <v>10</v>
      </c>
      <c r="C70" s="19" t="s">
        <v>89</v>
      </c>
      <c r="D70" s="20">
        <f t="shared" ref="D70:H72" si="14">D71</f>
        <v>12000</v>
      </c>
      <c r="E70" s="20">
        <f t="shared" si="14"/>
        <v>0</v>
      </c>
      <c r="F70" s="20">
        <f t="shared" si="14"/>
        <v>0</v>
      </c>
      <c r="G70" s="20">
        <f t="shared" si="14"/>
        <v>0</v>
      </c>
      <c r="H70" s="20">
        <f t="shared" si="14"/>
        <v>0</v>
      </c>
      <c r="I70" s="165">
        <f t="shared" si="13"/>
        <v>12000</v>
      </c>
      <c r="J70" s="166"/>
    </row>
    <row r="71" spans="1:10" s="159" customFormat="1" ht="12" customHeight="1" x14ac:dyDescent="0.2">
      <c r="A71" s="34" t="s">
        <v>90</v>
      </c>
      <c r="B71" s="22">
        <v>10</v>
      </c>
      <c r="C71" s="23" t="s">
        <v>91</v>
      </c>
      <c r="D71" s="24">
        <f t="shared" si="14"/>
        <v>12000</v>
      </c>
      <c r="E71" s="24">
        <f t="shared" si="14"/>
        <v>0</v>
      </c>
      <c r="F71" s="24">
        <f t="shared" si="14"/>
        <v>0</v>
      </c>
      <c r="G71" s="24">
        <f t="shared" si="14"/>
        <v>0</v>
      </c>
      <c r="H71" s="24">
        <f t="shared" si="14"/>
        <v>0</v>
      </c>
      <c r="I71" s="158">
        <f t="shared" si="13"/>
        <v>12000</v>
      </c>
      <c r="J71" s="152"/>
    </row>
    <row r="72" spans="1:10" s="152" customFormat="1" ht="12" customHeight="1" x14ac:dyDescent="0.15">
      <c r="A72" s="34" t="s">
        <v>92</v>
      </c>
      <c r="B72" s="22">
        <v>10</v>
      </c>
      <c r="C72" s="23" t="s">
        <v>93</v>
      </c>
      <c r="D72" s="24">
        <f t="shared" si="14"/>
        <v>12000</v>
      </c>
      <c r="E72" s="24">
        <f t="shared" si="14"/>
        <v>0</v>
      </c>
      <c r="F72" s="24">
        <f>F73</f>
        <v>0</v>
      </c>
      <c r="G72" s="24">
        <f>G73</f>
        <v>0</v>
      </c>
      <c r="H72" s="24">
        <f>H73</f>
        <v>0</v>
      </c>
      <c r="I72" s="158">
        <f t="shared" si="13"/>
        <v>12000</v>
      </c>
    </row>
    <row r="73" spans="1:10" s="152" customFormat="1" ht="12" customHeight="1" x14ac:dyDescent="0.2">
      <c r="A73" s="37" t="s">
        <v>94</v>
      </c>
      <c r="B73" s="30">
        <v>10</v>
      </c>
      <c r="C73" s="26" t="s">
        <v>342</v>
      </c>
      <c r="D73" s="33">
        <v>12000</v>
      </c>
      <c r="E73" s="160">
        <v>0</v>
      </c>
      <c r="F73" s="33"/>
      <c r="G73" s="33"/>
      <c r="H73" s="160">
        <f>E73</f>
        <v>0</v>
      </c>
      <c r="I73" s="158">
        <f t="shared" ref="I73" si="15">D73-E73</f>
        <v>12000</v>
      </c>
      <c r="J73"/>
    </row>
    <row r="74" spans="1:10" ht="12" customHeight="1" x14ac:dyDescent="0.2">
      <c r="A74" s="38" t="s">
        <v>95</v>
      </c>
      <c r="B74" s="18">
        <v>10</v>
      </c>
      <c r="C74" s="19" t="s">
        <v>354</v>
      </c>
      <c r="D74" s="164">
        <f>D75</f>
        <v>0</v>
      </c>
      <c r="E74" s="164">
        <f>E75+E76</f>
        <v>2600</v>
      </c>
      <c r="F74" s="164">
        <f t="shared" ref="F74:I74" si="16">F75+F76</f>
        <v>0</v>
      </c>
      <c r="G74" s="164">
        <f t="shared" si="16"/>
        <v>0</v>
      </c>
      <c r="H74" s="164">
        <f t="shared" si="16"/>
        <v>2600</v>
      </c>
      <c r="I74" s="164">
        <f t="shared" si="16"/>
        <v>-2600</v>
      </c>
      <c r="J74" s="166"/>
    </row>
    <row r="75" spans="1:10" s="152" customFormat="1" ht="12" customHeight="1" x14ac:dyDescent="0.2">
      <c r="A75" s="37" t="s">
        <v>96</v>
      </c>
      <c r="B75" s="30">
        <v>10</v>
      </c>
      <c r="C75" s="26" t="s">
        <v>98</v>
      </c>
      <c r="D75" s="160">
        <v>0</v>
      </c>
      <c r="E75" s="160">
        <v>1600</v>
      </c>
      <c r="F75" s="160">
        <f>F76</f>
        <v>0</v>
      </c>
      <c r="G75" s="160">
        <f>G76</f>
        <v>0</v>
      </c>
      <c r="H75" s="163">
        <f t="shared" ref="H75:H76" si="17">E75</f>
        <v>1600</v>
      </c>
      <c r="I75" s="158">
        <f t="shared" ref="I75:I76" si="18">D75-E75</f>
        <v>-1600</v>
      </c>
      <c r="J75"/>
    </row>
    <row r="76" spans="1:10" ht="12" customHeight="1" x14ac:dyDescent="0.2">
      <c r="A76" s="37" t="s">
        <v>97</v>
      </c>
      <c r="B76" s="30">
        <v>10</v>
      </c>
      <c r="C76" s="26" t="s">
        <v>355</v>
      </c>
      <c r="D76" s="160">
        <v>0</v>
      </c>
      <c r="E76" s="160">
        <v>1000</v>
      </c>
      <c r="F76" s="160">
        <v>0</v>
      </c>
      <c r="G76" s="160">
        <v>0</v>
      </c>
      <c r="H76" s="163">
        <f t="shared" si="17"/>
        <v>1000</v>
      </c>
      <c r="I76" s="158">
        <f t="shared" si="18"/>
        <v>-1000</v>
      </c>
    </row>
    <row r="77" spans="1:10" x14ac:dyDescent="0.2">
      <c r="A77" s="38" t="s">
        <v>99</v>
      </c>
      <c r="B77" s="18">
        <v>10</v>
      </c>
      <c r="C77" s="19" t="s">
        <v>100</v>
      </c>
      <c r="D77" s="164">
        <f>D78</f>
        <v>0</v>
      </c>
      <c r="E77" s="164">
        <f>E78</f>
        <v>227</v>
      </c>
      <c r="F77" s="164">
        <f t="shared" ref="F77:H78" si="19">F78</f>
        <v>0</v>
      </c>
      <c r="G77" s="164">
        <f t="shared" si="19"/>
        <v>0</v>
      </c>
      <c r="H77" s="164">
        <f t="shared" si="19"/>
        <v>227</v>
      </c>
      <c r="I77" s="165">
        <f t="shared" si="13"/>
        <v>-227</v>
      </c>
    </row>
    <row r="78" spans="1:10" x14ac:dyDescent="0.2">
      <c r="A78" s="34" t="s">
        <v>101</v>
      </c>
      <c r="B78" s="22">
        <v>10</v>
      </c>
      <c r="C78" s="23" t="s">
        <v>102</v>
      </c>
      <c r="D78" s="162">
        <f>D79</f>
        <v>0</v>
      </c>
      <c r="E78" s="162">
        <f>E79</f>
        <v>227</v>
      </c>
      <c r="F78" s="162">
        <f t="shared" si="19"/>
        <v>0</v>
      </c>
      <c r="G78" s="162">
        <f t="shared" si="19"/>
        <v>0</v>
      </c>
      <c r="H78" s="162">
        <f>E78</f>
        <v>227</v>
      </c>
      <c r="I78" s="158">
        <f t="shared" si="13"/>
        <v>-227</v>
      </c>
      <c r="J78" s="152"/>
    </row>
    <row r="79" spans="1:10" s="152" customFormat="1" x14ac:dyDescent="0.2">
      <c r="A79" s="37" t="s">
        <v>103</v>
      </c>
      <c r="B79" s="30"/>
      <c r="C79" s="31" t="s">
        <v>104</v>
      </c>
      <c r="D79" s="33">
        <v>0</v>
      </c>
      <c r="E79" s="160">
        <v>227</v>
      </c>
      <c r="F79" s="33">
        <v>0</v>
      </c>
      <c r="G79" s="33">
        <v>0</v>
      </c>
      <c r="H79" s="160">
        <f>E79</f>
        <v>227</v>
      </c>
      <c r="I79" s="158">
        <f t="shared" si="13"/>
        <v>-227</v>
      </c>
      <c r="J79"/>
    </row>
    <row r="80" spans="1:10" x14ac:dyDescent="0.2">
      <c r="A80" s="38" t="s">
        <v>105</v>
      </c>
      <c r="B80" s="22">
        <v>10</v>
      </c>
      <c r="C80" s="19" t="s">
        <v>106</v>
      </c>
      <c r="D80" s="20">
        <f t="shared" ref="D80:I80" si="20">D82+D85+D90+D91+D95+D93</f>
        <v>2255900</v>
      </c>
      <c r="E80" s="20">
        <f t="shared" si="20"/>
        <v>1270814</v>
      </c>
      <c r="F80" s="20">
        <f t="shared" si="20"/>
        <v>0</v>
      </c>
      <c r="G80" s="20">
        <f t="shared" si="20"/>
        <v>0</v>
      </c>
      <c r="H80" s="20">
        <f t="shared" si="20"/>
        <v>1270814</v>
      </c>
      <c r="I80" s="20">
        <f t="shared" si="20"/>
        <v>985086</v>
      </c>
      <c r="J80" s="166"/>
    </row>
    <row r="81" spans="1:10" s="159" customFormat="1" ht="22.5" x14ac:dyDescent="0.2">
      <c r="A81" s="38" t="s">
        <v>107</v>
      </c>
      <c r="B81" s="18">
        <v>10</v>
      </c>
      <c r="C81" s="19" t="s">
        <v>108</v>
      </c>
      <c r="D81" s="20">
        <f>D82+D85+D90</f>
        <v>2255900</v>
      </c>
      <c r="E81" s="20">
        <f>E82+E85+E90+E91</f>
        <v>1270814</v>
      </c>
      <c r="F81" s="20">
        <f>F82+F85+F90</f>
        <v>0</v>
      </c>
      <c r="G81" s="20">
        <f>G82+G85+G90</f>
        <v>0</v>
      </c>
      <c r="H81" s="20">
        <f>H82+H85+H90</f>
        <v>1270814</v>
      </c>
      <c r="I81" s="20">
        <f>I82+I85+I90</f>
        <v>985086</v>
      </c>
    </row>
    <row r="82" spans="1:10" s="159" customFormat="1" ht="12" customHeight="1" x14ac:dyDescent="0.2">
      <c r="A82" s="38" t="s">
        <v>109</v>
      </c>
      <c r="B82" s="22">
        <v>10</v>
      </c>
      <c r="C82" s="19" t="s">
        <v>110</v>
      </c>
      <c r="D82" s="20">
        <f t="shared" ref="D82:I82" si="21">D83</f>
        <v>2080900</v>
      </c>
      <c r="E82" s="20">
        <f t="shared" si="21"/>
        <v>1122014</v>
      </c>
      <c r="F82" s="20">
        <f t="shared" si="21"/>
        <v>0</v>
      </c>
      <c r="G82" s="20">
        <f t="shared" si="21"/>
        <v>0</v>
      </c>
      <c r="H82" s="20">
        <f t="shared" si="21"/>
        <v>1122014</v>
      </c>
      <c r="I82" s="20">
        <f t="shared" si="21"/>
        <v>958886</v>
      </c>
      <c r="J82" s="166"/>
    </row>
    <row r="83" spans="1:10" s="159" customFormat="1" ht="12.75" customHeight="1" x14ac:dyDescent="0.2">
      <c r="A83" s="34" t="s">
        <v>111</v>
      </c>
      <c r="B83" s="22">
        <v>10</v>
      </c>
      <c r="C83" s="23" t="s">
        <v>112</v>
      </c>
      <c r="D83" s="24">
        <f>D84</f>
        <v>2080900</v>
      </c>
      <c r="E83" s="24">
        <f>E84</f>
        <v>1122014</v>
      </c>
      <c r="F83" s="24">
        <f>F84</f>
        <v>0</v>
      </c>
      <c r="G83" s="24">
        <f>G84</f>
        <v>0</v>
      </c>
      <c r="H83" s="24">
        <f>H84</f>
        <v>1122014</v>
      </c>
      <c r="I83" s="158">
        <f t="shared" ref="I83:I110" si="22">D83-E83</f>
        <v>958886</v>
      </c>
      <c r="J83" s="152"/>
    </row>
    <row r="84" spans="1:10" s="152" customFormat="1" x14ac:dyDescent="0.2">
      <c r="A84" s="37" t="s">
        <v>113</v>
      </c>
      <c r="B84" s="30">
        <v>10</v>
      </c>
      <c r="C84" s="26" t="s">
        <v>114</v>
      </c>
      <c r="D84" s="33">
        <v>2080900</v>
      </c>
      <c r="E84" s="160">
        <v>1122014</v>
      </c>
      <c r="F84" s="33"/>
      <c r="G84" s="33"/>
      <c r="H84" s="160">
        <f>E84</f>
        <v>1122014</v>
      </c>
      <c r="I84" s="158">
        <f t="shared" si="22"/>
        <v>958886</v>
      </c>
      <c r="J84"/>
    </row>
    <row r="85" spans="1:10" ht="12" customHeight="1" x14ac:dyDescent="0.2">
      <c r="A85" s="38" t="s">
        <v>115</v>
      </c>
      <c r="B85" s="22">
        <v>10</v>
      </c>
      <c r="C85" s="19" t="s">
        <v>116</v>
      </c>
      <c r="D85" s="20">
        <f>D86+D88</f>
        <v>175000</v>
      </c>
      <c r="E85" s="20">
        <f>E86+E88</f>
        <v>148800</v>
      </c>
      <c r="F85" s="20">
        <f>F86+F88</f>
        <v>0</v>
      </c>
      <c r="G85" s="20">
        <f>G86+G88</f>
        <v>0</v>
      </c>
      <c r="H85" s="20">
        <f>H86+H88</f>
        <v>148800</v>
      </c>
      <c r="I85" s="165">
        <f t="shared" si="22"/>
        <v>26200</v>
      </c>
      <c r="J85" s="166"/>
    </row>
    <row r="86" spans="1:10" s="159" customFormat="1" ht="12" customHeight="1" x14ac:dyDescent="0.2">
      <c r="A86" s="34" t="s">
        <v>117</v>
      </c>
      <c r="B86" s="22">
        <v>10</v>
      </c>
      <c r="C86" s="23" t="s">
        <v>118</v>
      </c>
      <c r="D86" s="24">
        <f>D87</f>
        <v>174800</v>
      </c>
      <c r="E86" s="24">
        <f>E87</f>
        <v>148600</v>
      </c>
      <c r="F86" s="24">
        <f>F87</f>
        <v>0</v>
      </c>
      <c r="G86" s="24">
        <f>G87</f>
        <v>0</v>
      </c>
      <c r="H86" s="24">
        <f>H87</f>
        <v>148600</v>
      </c>
      <c r="I86" s="158">
        <f t="shared" si="22"/>
        <v>26200</v>
      </c>
      <c r="J86" s="152"/>
    </row>
    <row r="87" spans="1:10" s="152" customFormat="1" ht="12" customHeight="1" x14ac:dyDescent="0.2">
      <c r="A87" s="37" t="s">
        <v>119</v>
      </c>
      <c r="B87" s="30">
        <v>10</v>
      </c>
      <c r="C87" s="26" t="s">
        <v>120</v>
      </c>
      <c r="D87" s="160">
        <v>174800</v>
      </c>
      <c r="E87" s="160">
        <v>148600</v>
      </c>
      <c r="F87" s="33"/>
      <c r="G87" s="33"/>
      <c r="H87" s="160">
        <f>E87</f>
        <v>148600</v>
      </c>
      <c r="I87" s="158">
        <f t="shared" si="22"/>
        <v>26200</v>
      </c>
      <c r="J87"/>
    </row>
    <row r="88" spans="1:10" ht="12" customHeight="1" x14ac:dyDescent="0.2">
      <c r="A88" s="37" t="s">
        <v>121</v>
      </c>
      <c r="B88" s="30">
        <v>10</v>
      </c>
      <c r="C88" s="26" t="s">
        <v>122</v>
      </c>
      <c r="D88" s="33">
        <f>D89</f>
        <v>200</v>
      </c>
      <c r="E88" s="33">
        <f>E89</f>
        <v>200</v>
      </c>
      <c r="F88" s="33">
        <f>F89</f>
        <v>0</v>
      </c>
      <c r="G88" s="33">
        <f>G89</f>
        <v>0</v>
      </c>
      <c r="H88" s="160">
        <f>E88</f>
        <v>200</v>
      </c>
      <c r="I88" s="158">
        <f t="shared" si="22"/>
        <v>0</v>
      </c>
    </row>
    <row r="89" spans="1:10" ht="12" customHeight="1" x14ac:dyDescent="0.2">
      <c r="A89" s="37" t="s">
        <v>123</v>
      </c>
      <c r="B89" s="30">
        <v>10</v>
      </c>
      <c r="C89" s="26" t="s">
        <v>124</v>
      </c>
      <c r="D89" s="33">
        <v>200</v>
      </c>
      <c r="E89" s="160">
        <v>200</v>
      </c>
      <c r="F89" s="33"/>
      <c r="G89" s="33"/>
      <c r="H89" s="160">
        <f>E89</f>
        <v>200</v>
      </c>
      <c r="I89" s="158">
        <f t="shared" si="22"/>
        <v>0</v>
      </c>
    </row>
    <row r="90" spans="1:10" ht="12" customHeight="1" x14ac:dyDescent="0.2">
      <c r="A90" s="38" t="s">
        <v>125</v>
      </c>
      <c r="B90" s="22">
        <v>10</v>
      </c>
      <c r="C90" s="19" t="s">
        <v>126</v>
      </c>
      <c r="D90" s="20">
        <f t="shared" ref="D90:I90" si="23">SUM(D91:D92)</f>
        <v>0</v>
      </c>
      <c r="E90" s="20">
        <f>SUM(E91:E92)</f>
        <v>0</v>
      </c>
      <c r="F90" s="20">
        <f t="shared" si="23"/>
        <v>0</v>
      </c>
      <c r="G90" s="20">
        <f t="shared" si="23"/>
        <v>0</v>
      </c>
      <c r="H90" s="20">
        <f t="shared" si="23"/>
        <v>0</v>
      </c>
      <c r="I90" s="20">
        <f t="shared" si="23"/>
        <v>0</v>
      </c>
      <c r="J90" s="166"/>
    </row>
    <row r="91" spans="1:10" s="167" customFormat="1" ht="12" customHeight="1" x14ac:dyDescent="0.2">
      <c r="A91" s="39" t="s">
        <v>256</v>
      </c>
      <c r="B91" s="30">
        <v>10</v>
      </c>
      <c r="C91" s="31" t="s">
        <v>127</v>
      </c>
      <c r="D91" s="27">
        <v>0</v>
      </c>
      <c r="E91" s="163">
        <v>0</v>
      </c>
      <c r="F91" s="27">
        <v>0</v>
      </c>
      <c r="G91" s="27">
        <v>0</v>
      </c>
      <c r="H91" s="163">
        <f>E91</f>
        <v>0</v>
      </c>
      <c r="I91" s="161">
        <f t="shared" si="22"/>
        <v>0</v>
      </c>
      <c r="J91" s="2"/>
    </row>
    <row r="92" spans="1:10" s="167" customFormat="1" ht="12" customHeight="1" x14ac:dyDescent="0.2">
      <c r="A92" s="39" t="s">
        <v>267</v>
      </c>
      <c r="B92" s="30"/>
      <c r="C92" s="31" t="s">
        <v>244</v>
      </c>
      <c r="D92" s="27">
        <v>0</v>
      </c>
      <c r="E92" s="27">
        <v>0</v>
      </c>
      <c r="F92" s="27">
        <v>0</v>
      </c>
      <c r="G92" s="27">
        <v>0</v>
      </c>
      <c r="H92" s="163">
        <f>E92</f>
        <v>0</v>
      </c>
      <c r="I92" s="161">
        <f t="shared" si="22"/>
        <v>0</v>
      </c>
      <c r="J92" s="2"/>
    </row>
    <row r="93" spans="1:10" s="159" customFormat="1" ht="12" customHeight="1" x14ac:dyDescent="0.2">
      <c r="A93" s="34" t="s">
        <v>257</v>
      </c>
      <c r="B93" s="22">
        <v>10</v>
      </c>
      <c r="C93" s="23" t="s">
        <v>258</v>
      </c>
      <c r="D93" s="162">
        <f t="shared" ref="D93:I93" si="24">D94</f>
        <v>0</v>
      </c>
      <c r="E93" s="162">
        <f t="shared" si="24"/>
        <v>0</v>
      </c>
      <c r="F93" s="162">
        <f t="shared" si="24"/>
        <v>0</v>
      </c>
      <c r="G93" s="162">
        <f t="shared" si="24"/>
        <v>0</v>
      </c>
      <c r="H93" s="162">
        <f t="shared" si="24"/>
        <v>0</v>
      </c>
      <c r="I93" s="162">
        <f t="shared" si="24"/>
        <v>0</v>
      </c>
      <c r="J93" s="152"/>
    </row>
    <row r="94" spans="1:10" s="159" customFormat="1" ht="12" customHeight="1" x14ac:dyDescent="0.2">
      <c r="A94" s="39" t="s">
        <v>259</v>
      </c>
      <c r="B94" s="22">
        <v>10</v>
      </c>
      <c r="C94" s="31" t="s">
        <v>260</v>
      </c>
      <c r="D94" s="24">
        <v>0</v>
      </c>
      <c r="E94" s="163">
        <v>0</v>
      </c>
      <c r="F94" s="162"/>
      <c r="G94" s="162"/>
      <c r="H94" s="160">
        <f>E94</f>
        <v>0</v>
      </c>
      <c r="I94" s="158">
        <f t="shared" si="22"/>
        <v>0</v>
      </c>
      <c r="J94" s="152"/>
    </row>
    <row r="95" spans="1:10" s="159" customFormat="1" ht="12" customHeight="1" x14ac:dyDescent="0.2">
      <c r="A95" s="34" t="s">
        <v>261</v>
      </c>
      <c r="B95" s="22">
        <v>10</v>
      </c>
      <c r="C95" s="23" t="s">
        <v>262</v>
      </c>
      <c r="D95" s="24">
        <f t="shared" ref="D95:I95" si="25">D96</f>
        <v>0</v>
      </c>
      <c r="E95" s="162">
        <f>E96</f>
        <v>0</v>
      </c>
      <c r="F95" s="162">
        <f t="shared" si="25"/>
        <v>0</v>
      </c>
      <c r="G95" s="162">
        <f t="shared" si="25"/>
        <v>0</v>
      </c>
      <c r="H95" s="162">
        <f t="shared" si="25"/>
        <v>0</v>
      </c>
      <c r="I95" s="162">
        <f t="shared" si="25"/>
        <v>0</v>
      </c>
      <c r="J95" s="166"/>
    </row>
    <row r="96" spans="1:10" s="152" customFormat="1" ht="12" customHeight="1" x14ac:dyDescent="0.2">
      <c r="A96" s="40" t="s">
        <v>245</v>
      </c>
      <c r="B96" s="30">
        <v>10</v>
      </c>
      <c r="C96" s="26" t="s">
        <v>246</v>
      </c>
      <c r="D96" s="33">
        <v>0</v>
      </c>
      <c r="E96" s="160">
        <v>0</v>
      </c>
      <c r="F96" s="33">
        <v>0</v>
      </c>
      <c r="G96" s="33">
        <v>0</v>
      </c>
      <c r="H96" s="160">
        <f>E96</f>
        <v>0</v>
      </c>
      <c r="I96" s="158">
        <f t="shared" si="22"/>
        <v>0</v>
      </c>
      <c r="J96"/>
    </row>
    <row r="97" spans="1:10" ht="12" customHeight="1" x14ac:dyDescent="0.2">
      <c r="A97" s="198"/>
      <c r="B97" s="199"/>
      <c r="C97" s="199"/>
      <c r="D97" s="199"/>
      <c r="E97" s="199"/>
      <c r="F97" s="199"/>
      <c r="G97" s="199"/>
      <c r="H97" s="199"/>
      <c r="I97" s="200"/>
    </row>
    <row r="98" spans="1:10" ht="12" customHeight="1" x14ac:dyDescent="0.2">
      <c r="A98" s="38" t="s">
        <v>128</v>
      </c>
      <c r="B98" s="41"/>
      <c r="C98" s="42" t="s">
        <v>129</v>
      </c>
      <c r="D98" s="43">
        <f>D99+D102</f>
        <v>2732000</v>
      </c>
      <c r="E98" s="43">
        <f>E99+E102</f>
        <v>2732055.35</v>
      </c>
      <c r="F98" s="43">
        <f>F99+F102</f>
        <v>0</v>
      </c>
      <c r="G98" s="43">
        <f>G99+G102</f>
        <v>0</v>
      </c>
      <c r="H98" s="43">
        <f>H99+H102</f>
        <v>2732055.35</v>
      </c>
      <c r="I98" s="165">
        <f t="shared" si="22"/>
        <v>-55.350000000093132</v>
      </c>
      <c r="J98" s="166"/>
    </row>
    <row r="99" spans="1:10" ht="12" customHeight="1" x14ac:dyDescent="0.2">
      <c r="A99" s="44" t="s">
        <v>130</v>
      </c>
      <c r="B99" s="140"/>
      <c r="C99" s="45" t="s">
        <v>131</v>
      </c>
      <c r="D99" s="46">
        <f>D100</f>
        <v>0</v>
      </c>
      <c r="E99" s="46">
        <f>E100</f>
        <v>0</v>
      </c>
      <c r="F99" s="46">
        <f t="shared" ref="F99:H100" si="26">F100</f>
        <v>0</v>
      </c>
      <c r="G99" s="46">
        <f t="shared" si="26"/>
        <v>0</v>
      </c>
      <c r="H99" s="46">
        <f t="shared" si="26"/>
        <v>0</v>
      </c>
      <c r="I99" s="158">
        <f t="shared" si="22"/>
        <v>0</v>
      </c>
    </row>
    <row r="100" spans="1:10" ht="12" customHeight="1" x14ac:dyDescent="0.2">
      <c r="A100" s="40" t="s">
        <v>132</v>
      </c>
      <c r="B100" s="140"/>
      <c r="C100" s="47" t="s">
        <v>133</v>
      </c>
      <c r="D100" s="48">
        <f>D101</f>
        <v>0</v>
      </c>
      <c r="E100" s="48">
        <f>E101</f>
        <v>0</v>
      </c>
      <c r="F100" s="48">
        <f t="shared" si="26"/>
        <v>0</v>
      </c>
      <c r="G100" s="48">
        <f t="shared" si="26"/>
        <v>0</v>
      </c>
      <c r="H100" s="48">
        <f>H101</f>
        <v>0</v>
      </c>
      <c r="I100" s="158">
        <f>D100-E100</f>
        <v>0</v>
      </c>
    </row>
    <row r="101" spans="1:10" ht="12" customHeight="1" x14ac:dyDescent="0.2">
      <c r="A101" s="40" t="s">
        <v>134</v>
      </c>
      <c r="B101" s="140"/>
      <c r="C101" s="47" t="s">
        <v>135</v>
      </c>
      <c r="D101" s="48">
        <v>0</v>
      </c>
      <c r="E101" s="48">
        <v>0</v>
      </c>
      <c r="F101" s="48">
        <v>0</v>
      </c>
      <c r="G101" s="48">
        <v>0</v>
      </c>
      <c r="H101" s="160">
        <f>E101</f>
        <v>0</v>
      </c>
      <c r="I101" s="158">
        <f t="shared" si="22"/>
        <v>0</v>
      </c>
    </row>
    <row r="102" spans="1:10" x14ac:dyDescent="0.2">
      <c r="A102" s="42" t="s">
        <v>136</v>
      </c>
      <c r="B102" s="140"/>
      <c r="C102" s="42" t="s">
        <v>137</v>
      </c>
      <c r="D102" s="43">
        <f>D103-D107</f>
        <v>2732000</v>
      </c>
      <c r="E102" s="43">
        <f>E103-E107</f>
        <v>2732055.35</v>
      </c>
      <c r="F102" s="43">
        <f>F103-F107</f>
        <v>0</v>
      </c>
      <c r="G102" s="43">
        <f>G103-G107</f>
        <v>0</v>
      </c>
      <c r="H102" s="43">
        <f>H103-H107</f>
        <v>2732055.35</v>
      </c>
      <c r="I102" s="165">
        <f t="shared" si="22"/>
        <v>-55.350000000093132</v>
      </c>
    </row>
    <row r="103" spans="1:10" x14ac:dyDescent="0.2">
      <c r="A103" s="45" t="s">
        <v>138</v>
      </c>
      <c r="B103" s="140"/>
      <c r="C103" s="45" t="s">
        <v>139</v>
      </c>
      <c r="D103" s="43">
        <f>D104</f>
        <v>2732000</v>
      </c>
      <c r="E103" s="49">
        <f>E104</f>
        <v>2732055.35</v>
      </c>
      <c r="F103" s="49">
        <f>F104</f>
        <v>0</v>
      </c>
      <c r="G103" s="49">
        <f>G104</f>
        <v>0</v>
      </c>
      <c r="H103" s="49">
        <f>H104</f>
        <v>2732055.35</v>
      </c>
      <c r="I103" s="158">
        <f t="shared" si="22"/>
        <v>-55.350000000093132</v>
      </c>
    </row>
    <row r="104" spans="1:10" x14ac:dyDescent="0.2">
      <c r="A104" s="47" t="s">
        <v>140</v>
      </c>
      <c r="B104" s="140"/>
      <c r="C104" s="47" t="s">
        <v>141</v>
      </c>
      <c r="D104" s="50">
        <f>D105</f>
        <v>2732000</v>
      </c>
      <c r="E104" s="50">
        <f>E105</f>
        <v>2732055.35</v>
      </c>
      <c r="F104" s="50">
        <f t="shared" ref="F104:H105" si="27">F105</f>
        <v>0</v>
      </c>
      <c r="G104" s="50">
        <f t="shared" si="27"/>
        <v>0</v>
      </c>
      <c r="H104" s="51">
        <f t="shared" si="27"/>
        <v>2732055.35</v>
      </c>
      <c r="I104" s="158">
        <f t="shared" si="22"/>
        <v>-55.350000000093132</v>
      </c>
    </row>
    <row r="105" spans="1:10" x14ac:dyDescent="0.2">
      <c r="A105" s="47" t="s">
        <v>142</v>
      </c>
      <c r="B105" s="140"/>
      <c r="C105" s="31" t="s">
        <v>143</v>
      </c>
      <c r="D105" s="50">
        <f>D106</f>
        <v>2732000</v>
      </c>
      <c r="E105" s="50">
        <f>E106</f>
        <v>2732055.35</v>
      </c>
      <c r="F105" s="50">
        <f t="shared" si="27"/>
        <v>0</v>
      </c>
      <c r="G105" s="50">
        <f t="shared" si="27"/>
        <v>0</v>
      </c>
      <c r="H105" s="50">
        <f t="shared" si="27"/>
        <v>2732055.35</v>
      </c>
      <c r="I105" s="158">
        <f t="shared" si="22"/>
        <v>-55.350000000093132</v>
      </c>
    </row>
    <row r="106" spans="1:10" x14ac:dyDescent="0.2">
      <c r="A106" s="52" t="s">
        <v>144</v>
      </c>
      <c r="B106" s="53"/>
      <c r="C106" s="26" t="s">
        <v>145</v>
      </c>
      <c r="D106" s="54">
        <v>2732000</v>
      </c>
      <c r="E106" s="54">
        <v>2732055.35</v>
      </c>
      <c r="F106" s="54">
        <v>0</v>
      </c>
      <c r="G106" s="54">
        <v>0</v>
      </c>
      <c r="H106" s="160">
        <f>E106</f>
        <v>2732055.35</v>
      </c>
      <c r="I106" s="158">
        <f t="shared" si="22"/>
        <v>-55.350000000093132</v>
      </c>
    </row>
    <row r="107" spans="1:10" x14ac:dyDescent="0.2">
      <c r="A107" s="55" t="s">
        <v>146</v>
      </c>
      <c r="B107" s="53"/>
      <c r="C107" s="23" t="s">
        <v>147</v>
      </c>
      <c r="D107" s="56">
        <f t="shared" ref="D107:H109" si="28">D108</f>
        <v>0</v>
      </c>
      <c r="E107" s="56">
        <f t="shared" si="28"/>
        <v>0</v>
      </c>
      <c r="F107" s="56">
        <f t="shared" si="28"/>
        <v>0</v>
      </c>
      <c r="G107" s="56">
        <f t="shared" si="28"/>
        <v>0</v>
      </c>
      <c r="H107" s="56">
        <f t="shared" si="28"/>
        <v>0</v>
      </c>
      <c r="I107" s="158">
        <f t="shared" si="22"/>
        <v>0</v>
      </c>
    </row>
    <row r="108" spans="1:10" x14ac:dyDescent="0.2">
      <c r="A108" s="52" t="s">
        <v>148</v>
      </c>
      <c r="B108" s="53"/>
      <c r="C108" s="31" t="s">
        <v>149</v>
      </c>
      <c r="D108" s="54">
        <f t="shared" si="28"/>
        <v>0</v>
      </c>
      <c r="E108" s="54">
        <f t="shared" si="28"/>
        <v>0</v>
      </c>
      <c r="F108" s="54">
        <f t="shared" si="28"/>
        <v>0</v>
      </c>
      <c r="G108" s="54">
        <f t="shared" si="28"/>
        <v>0</v>
      </c>
      <c r="H108" s="54">
        <f t="shared" si="28"/>
        <v>0</v>
      </c>
      <c r="I108" s="158">
        <f t="shared" si="22"/>
        <v>0</v>
      </c>
    </row>
    <row r="109" spans="1:10" x14ac:dyDescent="0.2">
      <c r="A109" s="52" t="s">
        <v>150</v>
      </c>
      <c r="B109" s="53"/>
      <c r="C109" s="31" t="s">
        <v>151</v>
      </c>
      <c r="D109" s="54">
        <f t="shared" si="28"/>
        <v>0</v>
      </c>
      <c r="E109" s="54">
        <f t="shared" si="28"/>
        <v>0</v>
      </c>
      <c r="F109" s="54">
        <f t="shared" si="28"/>
        <v>0</v>
      </c>
      <c r="G109" s="54">
        <f t="shared" si="28"/>
        <v>0</v>
      </c>
      <c r="H109" s="54">
        <f t="shared" si="28"/>
        <v>0</v>
      </c>
      <c r="I109" s="158">
        <f t="shared" si="22"/>
        <v>0</v>
      </c>
    </row>
    <row r="110" spans="1:10" x14ac:dyDescent="0.2">
      <c r="A110" s="52" t="s">
        <v>152</v>
      </c>
      <c r="B110" s="53"/>
      <c r="C110" s="26" t="s">
        <v>153</v>
      </c>
      <c r="D110" s="54">
        <v>0</v>
      </c>
      <c r="E110" s="54">
        <v>0</v>
      </c>
      <c r="F110" s="54">
        <v>0</v>
      </c>
      <c r="G110" s="54">
        <v>0</v>
      </c>
      <c r="H110" s="160">
        <f>E110</f>
        <v>0</v>
      </c>
      <c r="I110" s="158">
        <f t="shared" si="22"/>
        <v>0</v>
      </c>
    </row>
  </sheetData>
  <mergeCells count="8">
    <mergeCell ref="A97:I97"/>
    <mergeCell ref="I13:I14"/>
    <mergeCell ref="A1:H1"/>
    <mergeCell ref="A13:A14"/>
    <mergeCell ref="B13:B14"/>
    <mergeCell ref="C13:C14"/>
    <mergeCell ref="D13:D14"/>
    <mergeCell ref="E13:H13"/>
  </mergeCells>
  <pageMargins left="0.15748031496062992" right="0.15748031496062992" top="0.19685039370078741" bottom="0.19685039370078741" header="0.15748031496062992" footer="0.19685039370078741"/>
  <pageSetup paperSize="9" scale="91" orientation="landscape" r:id="rId1"/>
  <rowBreaks count="2" manualBreakCount="2">
    <brk id="35" max="8" man="1"/>
    <brk id="6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tabSelected="1" view="pageBreakPreview" topLeftCell="A59" zoomScale="75" zoomScaleNormal="115" zoomScaleSheetLayoutView="75" zoomScalePageLayoutView="80" workbookViewId="0">
      <selection activeCell="F92" sqref="F92"/>
    </sheetView>
  </sheetViews>
  <sheetFormatPr defaultRowHeight="12.75" x14ac:dyDescent="0.2"/>
  <cols>
    <col min="1" max="1" width="75.83203125" style="58" customWidth="1"/>
    <col min="2" max="2" width="7.1640625" style="58" bestFit="1" customWidth="1"/>
    <col min="3" max="3" width="21" style="113" customWidth="1"/>
    <col min="4" max="4" width="15" style="58" customWidth="1"/>
    <col min="5" max="5" width="12.5" style="58" customWidth="1"/>
    <col min="6" max="6" width="12.1640625" style="114" customWidth="1"/>
    <col min="7" max="7" width="11.33203125" style="58" customWidth="1"/>
    <col min="8" max="8" width="11" style="58" customWidth="1"/>
    <col min="9" max="9" width="13.83203125" style="58" bestFit="1" customWidth="1"/>
    <col min="10" max="10" width="14.5" style="58" bestFit="1" customWidth="1"/>
    <col min="11" max="11" width="13" style="58" bestFit="1" customWidth="1"/>
    <col min="12" max="12" width="9" style="58" bestFit="1" customWidth="1"/>
    <col min="13" max="16384" width="9.33203125" style="58"/>
  </cols>
  <sheetData>
    <row r="1" spans="1:12" x14ac:dyDescent="0.2">
      <c r="A1" s="219"/>
      <c r="B1" s="219"/>
      <c r="C1" s="219"/>
      <c r="D1" s="219"/>
      <c r="E1" s="219"/>
      <c r="F1" s="219"/>
      <c r="G1" s="219"/>
      <c r="H1" s="219"/>
      <c r="I1" s="57"/>
      <c r="J1" s="220" t="s">
        <v>154</v>
      </c>
      <c r="K1" s="220"/>
    </row>
    <row r="2" spans="1:12" ht="15.75" x14ac:dyDescent="0.25">
      <c r="A2" s="221" t="s">
        <v>155</v>
      </c>
      <c r="B2" s="221"/>
      <c r="C2" s="221"/>
      <c r="D2" s="221"/>
      <c r="E2" s="221"/>
      <c r="F2" s="221"/>
      <c r="G2" s="221"/>
      <c r="H2" s="221"/>
      <c r="I2" s="221"/>
      <c r="J2" s="221"/>
      <c r="K2" s="221"/>
    </row>
    <row r="3" spans="1:12" x14ac:dyDescent="0.2">
      <c r="A3" s="59"/>
      <c r="B3" s="59"/>
      <c r="C3" s="60"/>
      <c r="D3" s="59"/>
      <c r="E3" s="59"/>
      <c r="F3" s="61"/>
      <c r="G3" s="59"/>
      <c r="H3" s="59"/>
      <c r="I3" s="59"/>
      <c r="J3" s="59"/>
      <c r="K3" s="62">
        <f>'1'!I4</f>
        <v>42522</v>
      </c>
    </row>
    <row r="4" spans="1:12" x14ac:dyDescent="0.2">
      <c r="A4" s="222" t="s">
        <v>19</v>
      </c>
      <c r="B4" s="222" t="s">
        <v>20</v>
      </c>
      <c r="C4" s="222" t="s">
        <v>156</v>
      </c>
      <c r="D4" s="222" t="s">
        <v>22</v>
      </c>
      <c r="E4" s="222" t="s">
        <v>157</v>
      </c>
      <c r="F4" s="224" t="s">
        <v>23</v>
      </c>
      <c r="G4" s="224"/>
      <c r="H4" s="224"/>
      <c r="I4" s="224"/>
      <c r="J4" s="224" t="s">
        <v>158</v>
      </c>
      <c r="K4" s="224"/>
    </row>
    <row r="5" spans="1:12" ht="36" x14ac:dyDescent="0.2">
      <c r="A5" s="223"/>
      <c r="B5" s="223"/>
      <c r="C5" s="223"/>
      <c r="D5" s="223"/>
      <c r="E5" s="223"/>
      <c r="F5" s="64" t="s">
        <v>159</v>
      </c>
      <c r="G5" s="65" t="s">
        <v>160</v>
      </c>
      <c r="H5" s="65" t="s">
        <v>27</v>
      </c>
      <c r="I5" s="65" t="s">
        <v>28</v>
      </c>
      <c r="J5" s="65" t="s">
        <v>161</v>
      </c>
      <c r="K5" s="63" t="s">
        <v>162</v>
      </c>
    </row>
    <row r="6" spans="1:12" x14ac:dyDescent="0.2">
      <c r="A6" s="66">
        <v>1</v>
      </c>
      <c r="B6" s="67">
        <v>2</v>
      </c>
      <c r="C6" s="67">
        <v>3</v>
      </c>
      <c r="D6" s="67">
        <v>4</v>
      </c>
      <c r="E6" s="67">
        <v>5</v>
      </c>
      <c r="F6" s="68">
        <v>6</v>
      </c>
      <c r="G6" s="67">
        <v>7</v>
      </c>
      <c r="H6" s="67">
        <v>8</v>
      </c>
      <c r="I6" s="67">
        <v>9</v>
      </c>
      <c r="J6" s="67">
        <v>10</v>
      </c>
      <c r="K6" s="69">
        <v>11</v>
      </c>
    </row>
    <row r="7" spans="1:12" x14ac:dyDescent="0.2">
      <c r="A7" s="70" t="s">
        <v>163</v>
      </c>
      <c r="B7" s="71" t="s">
        <v>164</v>
      </c>
      <c r="C7" s="72"/>
      <c r="D7" s="73">
        <f t="shared" ref="D7:K7" si="0">D9</f>
        <v>11228900</v>
      </c>
      <c r="E7" s="73">
        <f t="shared" si="0"/>
        <v>11228900</v>
      </c>
      <c r="F7" s="73">
        <f t="shared" si="0"/>
        <v>2791074.8599999994</v>
      </c>
      <c r="G7" s="73">
        <f t="shared" si="0"/>
        <v>0</v>
      </c>
      <c r="H7" s="73">
        <f t="shared" si="0"/>
        <v>0</v>
      </c>
      <c r="I7" s="73">
        <f t="shared" si="0"/>
        <v>2791074.8599999994</v>
      </c>
      <c r="J7" s="73">
        <f t="shared" si="0"/>
        <v>8437825.1399999987</v>
      </c>
      <c r="K7" s="73">
        <f t="shared" si="0"/>
        <v>8437825.1399999987</v>
      </c>
      <c r="L7" s="74">
        <f>F7*100/E7</f>
        <v>24.856173445306304</v>
      </c>
    </row>
    <row r="8" spans="1:12" x14ac:dyDescent="0.2">
      <c r="A8" s="75" t="s">
        <v>31</v>
      </c>
      <c r="B8" s="213"/>
      <c r="C8" s="214"/>
      <c r="D8" s="214"/>
      <c r="E8" s="214"/>
      <c r="F8" s="214"/>
      <c r="G8" s="214"/>
      <c r="H8" s="214"/>
      <c r="I8" s="214"/>
      <c r="J8" s="214"/>
      <c r="K8" s="215"/>
    </row>
    <row r="9" spans="1:12" x14ac:dyDescent="0.2">
      <c r="A9" s="76" t="s">
        <v>165</v>
      </c>
      <c r="B9" s="77"/>
      <c r="C9" s="72"/>
      <c r="D9" s="73">
        <f t="shared" ref="D9:K9" si="1">D10+D45+D50+D67+D62+D72+D81+D86</f>
        <v>11228900</v>
      </c>
      <c r="E9" s="73">
        <f t="shared" si="1"/>
        <v>11228900</v>
      </c>
      <c r="F9" s="73">
        <f t="shared" si="1"/>
        <v>2791074.8599999994</v>
      </c>
      <c r="G9" s="73">
        <f t="shared" si="1"/>
        <v>0</v>
      </c>
      <c r="H9" s="73">
        <f t="shared" si="1"/>
        <v>0</v>
      </c>
      <c r="I9" s="73">
        <f t="shared" si="1"/>
        <v>2791074.8599999994</v>
      </c>
      <c r="J9" s="73">
        <f t="shared" si="1"/>
        <v>8437825.1399999987</v>
      </c>
      <c r="K9" s="73">
        <f t="shared" si="1"/>
        <v>8437825.1399999987</v>
      </c>
    </row>
    <row r="10" spans="1:12" x14ac:dyDescent="0.2">
      <c r="A10" s="78" t="s">
        <v>166</v>
      </c>
      <c r="B10" s="77"/>
      <c r="C10" s="72" t="s">
        <v>167</v>
      </c>
      <c r="D10" s="80">
        <f>D11+D17+D31+D40+D36</f>
        <v>4706400</v>
      </c>
      <c r="E10" s="80">
        <f t="shared" ref="E10:K10" si="2">E11+E17+E31+E40+E36</f>
        <v>4706400</v>
      </c>
      <c r="F10" s="80">
        <f t="shared" si="2"/>
        <v>1709046.3399999999</v>
      </c>
      <c r="G10" s="80">
        <f t="shared" si="2"/>
        <v>0</v>
      </c>
      <c r="H10" s="80">
        <f t="shared" si="2"/>
        <v>0</v>
      </c>
      <c r="I10" s="80">
        <f t="shared" si="2"/>
        <v>1709046.3399999999</v>
      </c>
      <c r="J10" s="80">
        <f t="shared" si="2"/>
        <v>2997353.6599999997</v>
      </c>
      <c r="K10" s="80">
        <f t="shared" si="2"/>
        <v>2997353.6599999997</v>
      </c>
      <c r="L10" s="74">
        <f>F10*100/E10</f>
        <v>36.313240268570461</v>
      </c>
    </row>
    <row r="11" spans="1:12" ht="21.75" x14ac:dyDescent="0.2">
      <c r="A11" s="81" t="s">
        <v>168</v>
      </c>
      <c r="B11" s="77"/>
      <c r="C11" s="72" t="s">
        <v>312</v>
      </c>
      <c r="D11" s="82">
        <f t="shared" ref="D11:K11" si="3">D12</f>
        <v>290000</v>
      </c>
      <c r="E11" s="82">
        <f t="shared" si="3"/>
        <v>290000</v>
      </c>
      <c r="F11" s="82">
        <f t="shared" si="3"/>
        <v>289871.11</v>
      </c>
      <c r="G11" s="82">
        <f t="shared" si="3"/>
        <v>0</v>
      </c>
      <c r="H11" s="82">
        <f t="shared" si="3"/>
        <v>0</v>
      </c>
      <c r="I11" s="82">
        <f t="shared" si="3"/>
        <v>289871.11</v>
      </c>
      <c r="J11" s="82">
        <f t="shared" si="3"/>
        <v>128.8899999999976</v>
      </c>
      <c r="K11" s="183">
        <f t="shared" si="3"/>
        <v>128.8899999999976</v>
      </c>
      <c r="L11" s="74">
        <f>F11*100/E11</f>
        <v>99.955555172413796</v>
      </c>
    </row>
    <row r="12" spans="1:12" x14ac:dyDescent="0.2">
      <c r="A12" s="81" t="s">
        <v>169</v>
      </c>
      <c r="B12" s="83"/>
      <c r="C12" s="84" t="s">
        <v>313</v>
      </c>
      <c r="D12" s="82">
        <f>D13+D15+D14</f>
        <v>290000</v>
      </c>
      <c r="E12" s="82">
        <f t="shared" ref="E12:K12" si="4">E13+E15+E14</f>
        <v>290000</v>
      </c>
      <c r="F12" s="82">
        <f t="shared" si="4"/>
        <v>289871.11</v>
      </c>
      <c r="G12" s="82">
        <f t="shared" si="4"/>
        <v>0</v>
      </c>
      <c r="H12" s="82">
        <f t="shared" si="4"/>
        <v>0</v>
      </c>
      <c r="I12" s="82">
        <f t="shared" si="4"/>
        <v>289871.11</v>
      </c>
      <c r="J12" s="82">
        <f t="shared" si="4"/>
        <v>128.8899999999976</v>
      </c>
      <c r="K12" s="82">
        <f t="shared" si="4"/>
        <v>128.8899999999976</v>
      </c>
    </row>
    <row r="13" spans="1:12" x14ac:dyDescent="0.2">
      <c r="A13" s="191" t="s">
        <v>343</v>
      </c>
      <c r="B13" s="192"/>
      <c r="C13" s="85" t="s">
        <v>349</v>
      </c>
      <c r="D13" s="193">
        <v>216800</v>
      </c>
      <c r="E13" s="193">
        <v>216800</v>
      </c>
      <c r="F13" s="193">
        <v>216772.66</v>
      </c>
      <c r="G13" s="193">
        <v>0</v>
      </c>
      <c r="H13" s="193">
        <v>0</v>
      </c>
      <c r="I13" s="86">
        <f>F13</f>
        <v>216772.66</v>
      </c>
      <c r="J13" s="86">
        <f>D13-F13</f>
        <v>27.339999999996508</v>
      </c>
      <c r="K13" s="184">
        <f>E13-F13</f>
        <v>27.339999999996508</v>
      </c>
    </row>
    <row r="14" spans="1:12" x14ac:dyDescent="0.2">
      <c r="A14" s="191" t="s">
        <v>347</v>
      </c>
      <c r="B14" s="192"/>
      <c r="C14" s="85" t="s">
        <v>356</v>
      </c>
      <c r="D14" s="193">
        <v>8200</v>
      </c>
      <c r="E14" s="193">
        <v>8200</v>
      </c>
      <c r="F14" s="193">
        <v>8145.6</v>
      </c>
      <c r="G14" s="193">
        <v>0</v>
      </c>
      <c r="H14" s="193">
        <v>0</v>
      </c>
      <c r="I14" s="86">
        <f>F14</f>
        <v>8145.6</v>
      </c>
      <c r="J14" s="86">
        <f>D14-F14</f>
        <v>54.399999999999636</v>
      </c>
      <c r="K14" s="184">
        <f>E14-F14</f>
        <v>54.399999999999636</v>
      </c>
    </row>
    <row r="15" spans="1:12" ht="12.75" customHeight="1" x14ac:dyDescent="0.2">
      <c r="A15" s="191" t="s">
        <v>344</v>
      </c>
      <c r="B15" s="192"/>
      <c r="C15" s="85" t="s">
        <v>350</v>
      </c>
      <c r="D15" s="193">
        <v>65000</v>
      </c>
      <c r="E15" s="193">
        <v>65000</v>
      </c>
      <c r="F15" s="193">
        <v>64952.85</v>
      </c>
      <c r="G15" s="193">
        <v>0</v>
      </c>
      <c r="H15" s="193">
        <v>0</v>
      </c>
      <c r="I15" s="86">
        <f>F15</f>
        <v>64952.85</v>
      </c>
      <c r="J15" s="86">
        <f>D15-F15</f>
        <v>47.150000000001455</v>
      </c>
      <c r="K15" s="184">
        <f>E15-F15</f>
        <v>47.150000000001455</v>
      </c>
    </row>
    <row r="16" spans="1:12" x14ac:dyDescent="0.2">
      <c r="A16" s="216"/>
      <c r="B16" s="217"/>
      <c r="C16" s="217"/>
      <c r="D16" s="217"/>
      <c r="E16" s="217"/>
      <c r="F16" s="217"/>
      <c r="G16" s="217"/>
      <c r="H16" s="217"/>
      <c r="I16" s="217"/>
      <c r="J16" s="217"/>
      <c r="K16" s="218"/>
    </row>
    <row r="17" spans="1:12" ht="24" x14ac:dyDescent="0.2">
      <c r="A17" s="87" t="s">
        <v>170</v>
      </c>
      <c r="B17" s="88"/>
      <c r="C17" s="91" t="s">
        <v>315</v>
      </c>
      <c r="D17" s="89">
        <f>D18+D22+D26</f>
        <v>3866200</v>
      </c>
      <c r="E17" s="89">
        <f t="shared" ref="E17:K17" si="5">E18+E22+E26</f>
        <v>3866200</v>
      </c>
      <c r="F17" s="89">
        <f t="shared" si="5"/>
        <v>1338125.23</v>
      </c>
      <c r="G17" s="89">
        <f t="shared" si="5"/>
        <v>0</v>
      </c>
      <c r="H17" s="89">
        <f t="shared" si="5"/>
        <v>0</v>
      </c>
      <c r="I17" s="89">
        <f t="shared" si="5"/>
        <v>1338125.23</v>
      </c>
      <c r="J17" s="89">
        <f t="shared" si="5"/>
        <v>2528074.7699999996</v>
      </c>
      <c r="K17" s="185">
        <f t="shared" si="5"/>
        <v>2528074.7699999996</v>
      </c>
      <c r="L17" s="74">
        <f>F17*100/E17</f>
        <v>34.610864156018827</v>
      </c>
    </row>
    <row r="18" spans="1:12" x14ac:dyDescent="0.2">
      <c r="A18" s="90" t="s">
        <v>169</v>
      </c>
      <c r="B18" s="88"/>
      <c r="C18" s="91" t="s">
        <v>314</v>
      </c>
      <c r="D18" s="89">
        <f>D19+D20+D21</f>
        <v>3036200</v>
      </c>
      <c r="E18" s="89">
        <f t="shared" ref="E18:K18" si="6">E19+E20+E21</f>
        <v>3036200</v>
      </c>
      <c r="F18" s="89">
        <f t="shared" si="6"/>
        <v>856212.76</v>
      </c>
      <c r="G18" s="89">
        <f t="shared" si="6"/>
        <v>0</v>
      </c>
      <c r="H18" s="89">
        <f t="shared" si="6"/>
        <v>0</v>
      </c>
      <c r="I18" s="89">
        <f t="shared" si="6"/>
        <v>856212.76</v>
      </c>
      <c r="J18" s="89">
        <f t="shared" si="6"/>
        <v>2179987.2399999998</v>
      </c>
      <c r="K18" s="89">
        <f t="shared" si="6"/>
        <v>2179987.2399999998</v>
      </c>
    </row>
    <row r="19" spans="1:12" x14ac:dyDescent="0.2">
      <c r="A19" s="191" t="s">
        <v>343</v>
      </c>
      <c r="B19" s="88"/>
      <c r="C19" s="194" t="s">
        <v>345</v>
      </c>
      <c r="D19" s="195">
        <v>1951700</v>
      </c>
      <c r="E19" s="195">
        <v>1951700</v>
      </c>
      <c r="F19" s="195">
        <v>668287.12</v>
      </c>
      <c r="G19" s="195">
        <v>0</v>
      </c>
      <c r="H19" s="195">
        <v>0</v>
      </c>
      <c r="I19" s="86">
        <f>F19</f>
        <v>668287.12</v>
      </c>
      <c r="J19" s="86">
        <f>D19-F19</f>
        <v>1283412.8799999999</v>
      </c>
      <c r="K19" s="184">
        <f>E19-F19</f>
        <v>1283412.8799999999</v>
      </c>
    </row>
    <row r="20" spans="1:12" x14ac:dyDescent="0.2">
      <c r="A20" s="191" t="s">
        <v>347</v>
      </c>
      <c r="B20" s="88"/>
      <c r="C20" s="194" t="s">
        <v>348</v>
      </c>
      <c r="D20" s="195">
        <v>240000</v>
      </c>
      <c r="E20" s="195">
        <v>240000</v>
      </c>
      <c r="F20" s="195">
        <v>23558</v>
      </c>
      <c r="G20" s="195">
        <v>0</v>
      </c>
      <c r="H20" s="195">
        <v>0</v>
      </c>
      <c r="I20" s="86">
        <f>F20</f>
        <v>23558</v>
      </c>
      <c r="J20" s="86">
        <f>D20-F20</f>
        <v>216442</v>
      </c>
      <c r="K20" s="184">
        <f>E20-F20</f>
        <v>216442</v>
      </c>
    </row>
    <row r="21" spans="1:12" ht="10.5" customHeight="1" x14ac:dyDescent="0.2">
      <c r="A21" s="191" t="s">
        <v>344</v>
      </c>
      <c r="B21" s="88"/>
      <c r="C21" s="194" t="s">
        <v>346</v>
      </c>
      <c r="D21" s="195">
        <v>844500</v>
      </c>
      <c r="E21" s="195">
        <v>844500</v>
      </c>
      <c r="F21" s="195">
        <v>164367.64000000001</v>
      </c>
      <c r="G21" s="195">
        <v>0</v>
      </c>
      <c r="H21" s="195">
        <v>0</v>
      </c>
      <c r="I21" s="86">
        <f>F21</f>
        <v>164367.64000000001</v>
      </c>
      <c r="J21" s="86">
        <f>D21-F21</f>
        <v>680132.36</v>
      </c>
      <c r="K21" s="184">
        <f>E21-F21</f>
        <v>680132.36</v>
      </c>
    </row>
    <row r="22" spans="1:12" ht="12.75" customHeight="1" x14ac:dyDescent="0.2">
      <c r="A22" s="94" t="s">
        <v>171</v>
      </c>
      <c r="B22" s="95"/>
      <c r="C22" s="194" t="s">
        <v>353</v>
      </c>
      <c r="D22" s="196">
        <v>620000</v>
      </c>
      <c r="E22" s="196">
        <v>620000</v>
      </c>
      <c r="F22" s="196">
        <v>452670.47</v>
      </c>
      <c r="G22" s="196">
        <v>0</v>
      </c>
      <c r="H22" s="196">
        <v>0</v>
      </c>
      <c r="I22" s="86">
        <f>F22</f>
        <v>452670.47</v>
      </c>
      <c r="J22" s="86">
        <f>D22-F22</f>
        <v>167329.53000000003</v>
      </c>
      <c r="K22" s="184">
        <f>E22-F22</f>
        <v>167329.53000000003</v>
      </c>
    </row>
    <row r="23" spans="1:12" hidden="1" x14ac:dyDescent="0.2">
      <c r="A23" s="90" t="s">
        <v>172</v>
      </c>
      <c r="B23" s="92"/>
      <c r="C23" s="93" t="s">
        <v>237</v>
      </c>
      <c r="D23" s="98">
        <f t="shared" ref="D23:K23" si="7">SUM(D24:D25)</f>
        <v>0</v>
      </c>
      <c r="E23" s="98">
        <f>SUM(E24:E25)</f>
        <v>0</v>
      </c>
      <c r="F23" s="98">
        <f t="shared" si="7"/>
        <v>0</v>
      </c>
      <c r="G23" s="98">
        <f t="shared" si="7"/>
        <v>0</v>
      </c>
      <c r="H23" s="98">
        <f t="shared" si="7"/>
        <v>0</v>
      </c>
      <c r="I23" s="98">
        <f t="shared" si="7"/>
        <v>0</v>
      </c>
      <c r="J23" s="98">
        <f t="shared" si="7"/>
        <v>0</v>
      </c>
      <c r="K23" s="182">
        <f t="shared" si="7"/>
        <v>0</v>
      </c>
    </row>
    <row r="24" spans="1:12" hidden="1" x14ac:dyDescent="0.2">
      <c r="A24" s="94" t="s">
        <v>173</v>
      </c>
      <c r="B24" s="95"/>
      <c r="C24" s="96" t="s">
        <v>238</v>
      </c>
      <c r="D24" s="86">
        <v>0</v>
      </c>
      <c r="E24" s="86">
        <v>0</v>
      </c>
      <c r="F24" s="97">
        <v>0</v>
      </c>
      <c r="G24" s="86">
        <v>0</v>
      </c>
      <c r="H24" s="86">
        <v>0</v>
      </c>
      <c r="I24" s="86">
        <f>F24</f>
        <v>0</v>
      </c>
      <c r="J24" s="86">
        <f>D24-F24</f>
        <v>0</v>
      </c>
      <c r="K24" s="184">
        <f>E24-F24</f>
        <v>0</v>
      </c>
    </row>
    <row r="25" spans="1:12" hidden="1" x14ac:dyDescent="0.2">
      <c r="A25" s="94" t="s">
        <v>174</v>
      </c>
      <c r="B25" s="95"/>
      <c r="C25" s="96" t="s">
        <v>239</v>
      </c>
      <c r="D25" s="86">
        <v>0</v>
      </c>
      <c r="E25" s="86">
        <v>0</v>
      </c>
      <c r="F25" s="97">
        <v>0</v>
      </c>
      <c r="G25" s="86">
        <v>0</v>
      </c>
      <c r="H25" s="86">
        <v>0</v>
      </c>
      <c r="I25" s="86">
        <f>F25</f>
        <v>0</v>
      </c>
      <c r="J25" s="86">
        <f>D25-F25</f>
        <v>0</v>
      </c>
      <c r="K25" s="184">
        <f>E25-F25</f>
        <v>0</v>
      </c>
    </row>
    <row r="26" spans="1:12" x14ac:dyDescent="0.2">
      <c r="A26" s="90" t="s">
        <v>176</v>
      </c>
      <c r="B26" s="92"/>
      <c r="C26" s="93" t="s">
        <v>319</v>
      </c>
      <c r="D26" s="98">
        <f>SUM(D27:D29)</f>
        <v>210000</v>
      </c>
      <c r="E26" s="98">
        <f>SUM(E27:E29)</f>
        <v>210000</v>
      </c>
      <c r="F26" s="98">
        <f>SUM(F27:F29)</f>
        <v>29242</v>
      </c>
      <c r="G26" s="98">
        <f t="shared" ref="G26:K26" si="8">SUM(G27:G29)</f>
        <v>0</v>
      </c>
      <c r="H26" s="98">
        <f t="shared" si="8"/>
        <v>0</v>
      </c>
      <c r="I26" s="98">
        <f t="shared" si="8"/>
        <v>29242</v>
      </c>
      <c r="J26" s="98">
        <f t="shared" si="8"/>
        <v>180758</v>
      </c>
      <c r="K26" s="98">
        <f t="shared" si="8"/>
        <v>180758</v>
      </c>
    </row>
    <row r="27" spans="1:12" x14ac:dyDescent="0.2">
      <c r="A27" s="94" t="s">
        <v>177</v>
      </c>
      <c r="B27" s="92"/>
      <c r="C27" s="96" t="s">
        <v>317</v>
      </c>
      <c r="D27" s="86">
        <v>40000</v>
      </c>
      <c r="E27" s="86">
        <v>40000</v>
      </c>
      <c r="F27" s="97">
        <v>14082</v>
      </c>
      <c r="G27" s="86">
        <v>0</v>
      </c>
      <c r="H27" s="86">
        <v>0</v>
      </c>
      <c r="I27" s="86">
        <f>F27</f>
        <v>14082</v>
      </c>
      <c r="J27" s="86">
        <f>D27-F27</f>
        <v>25918</v>
      </c>
      <c r="K27" s="184">
        <f>E27-F27</f>
        <v>25918</v>
      </c>
    </row>
    <row r="28" spans="1:12" x14ac:dyDescent="0.2">
      <c r="A28" s="94" t="s">
        <v>177</v>
      </c>
      <c r="B28" s="92"/>
      <c r="C28" s="96" t="s">
        <v>316</v>
      </c>
      <c r="D28" s="86">
        <v>40000</v>
      </c>
      <c r="E28" s="86">
        <v>40000</v>
      </c>
      <c r="F28" s="97">
        <v>160</v>
      </c>
      <c r="G28" s="86">
        <v>0</v>
      </c>
      <c r="H28" s="86">
        <v>0</v>
      </c>
      <c r="I28" s="86">
        <f>F28</f>
        <v>160</v>
      </c>
      <c r="J28" s="86">
        <f>D28-F28</f>
        <v>39840</v>
      </c>
      <c r="K28" s="184">
        <f>E28-F28</f>
        <v>39840</v>
      </c>
    </row>
    <row r="29" spans="1:12" x14ac:dyDescent="0.2">
      <c r="A29" s="94" t="s">
        <v>177</v>
      </c>
      <c r="B29" s="92"/>
      <c r="C29" s="96" t="s">
        <v>318</v>
      </c>
      <c r="D29" s="86">
        <v>130000</v>
      </c>
      <c r="E29" s="86">
        <v>130000</v>
      </c>
      <c r="F29" s="97">
        <v>15000</v>
      </c>
      <c r="G29" s="86">
        <v>0</v>
      </c>
      <c r="H29" s="86">
        <v>0</v>
      </c>
      <c r="I29" s="86">
        <f>F29</f>
        <v>15000</v>
      </c>
      <c r="J29" s="86">
        <f>D29-F29</f>
        <v>115000</v>
      </c>
      <c r="K29" s="184">
        <f>E29-F29</f>
        <v>115000</v>
      </c>
    </row>
    <row r="30" spans="1:12" x14ac:dyDescent="0.2">
      <c r="A30" s="210"/>
      <c r="B30" s="211"/>
      <c r="C30" s="211"/>
      <c r="D30" s="211"/>
      <c r="E30" s="211"/>
      <c r="F30" s="211"/>
      <c r="G30" s="211"/>
      <c r="H30" s="211"/>
      <c r="I30" s="211"/>
      <c r="J30" s="211"/>
      <c r="K30" s="212"/>
    </row>
    <row r="31" spans="1:12" ht="21" x14ac:dyDescent="0.2">
      <c r="A31" s="90" t="s">
        <v>299</v>
      </c>
      <c r="B31" s="95"/>
      <c r="C31" s="84" t="s">
        <v>320</v>
      </c>
      <c r="D31" s="98">
        <f>D33</f>
        <v>200</v>
      </c>
      <c r="E31" s="98">
        <f>E32</f>
        <v>200</v>
      </c>
      <c r="F31" s="98">
        <f t="shared" ref="F31:K31" si="9">F32</f>
        <v>200</v>
      </c>
      <c r="G31" s="98">
        <f t="shared" si="9"/>
        <v>0</v>
      </c>
      <c r="H31" s="98">
        <f t="shared" si="9"/>
        <v>0</v>
      </c>
      <c r="I31" s="98">
        <f t="shared" si="9"/>
        <v>200</v>
      </c>
      <c r="J31" s="98">
        <f t="shared" si="9"/>
        <v>0</v>
      </c>
      <c r="K31" s="182">
        <f t="shared" si="9"/>
        <v>0</v>
      </c>
      <c r="L31" s="74">
        <f>F31*100/E31</f>
        <v>100</v>
      </c>
    </row>
    <row r="32" spans="1:12" x14ac:dyDescent="0.2">
      <c r="A32" s="94" t="s">
        <v>250</v>
      </c>
      <c r="B32" s="95"/>
      <c r="C32" s="99" t="s">
        <v>320</v>
      </c>
      <c r="D32" s="86">
        <f>D33</f>
        <v>200</v>
      </c>
      <c r="E32" s="86">
        <f t="shared" ref="E32:K32" si="10">E33</f>
        <v>200</v>
      </c>
      <c r="F32" s="86">
        <f t="shared" si="10"/>
        <v>200</v>
      </c>
      <c r="G32" s="86">
        <f t="shared" si="10"/>
        <v>0</v>
      </c>
      <c r="H32" s="86">
        <f t="shared" si="10"/>
        <v>0</v>
      </c>
      <c r="I32" s="86">
        <f t="shared" si="10"/>
        <v>200</v>
      </c>
      <c r="J32" s="86">
        <f t="shared" si="10"/>
        <v>0</v>
      </c>
      <c r="K32" s="184">
        <f t="shared" si="10"/>
        <v>0</v>
      </c>
      <c r="L32" s="74"/>
    </row>
    <row r="33" spans="1:12" ht="78" customHeight="1" x14ac:dyDescent="0.2">
      <c r="A33" s="94" t="s">
        <v>251</v>
      </c>
      <c r="B33" s="95"/>
      <c r="C33" s="99" t="s">
        <v>320</v>
      </c>
      <c r="D33" s="86">
        <f t="shared" ref="D33:K33" si="11">D34</f>
        <v>200</v>
      </c>
      <c r="E33" s="86">
        <f t="shared" si="11"/>
        <v>200</v>
      </c>
      <c r="F33" s="86">
        <f t="shared" si="11"/>
        <v>200</v>
      </c>
      <c r="G33" s="86">
        <f t="shared" si="11"/>
        <v>0</v>
      </c>
      <c r="H33" s="86">
        <f t="shared" si="11"/>
        <v>0</v>
      </c>
      <c r="I33" s="86">
        <f t="shared" si="11"/>
        <v>200</v>
      </c>
      <c r="J33" s="86">
        <f t="shared" si="11"/>
        <v>0</v>
      </c>
      <c r="K33" s="184">
        <f t="shared" si="11"/>
        <v>0</v>
      </c>
    </row>
    <row r="34" spans="1:12" x14ac:dyDescent="0.2">
      <c r="A34" s="94" t="s">
        <v>178</v>
      </c>
      <c r="B34" s="95"/>
      <c r="C34" s="99" t="s">
        <v>321</v>
      </c>
      <c r="D34" s="86">
        <v>200</v>
      </c>
      <c r="E34" s="86">
        <v>200</v>
      </c>
      <c r="F34" s="86">
        <v>200</v>
      </c>
      <c r="G34" s="86">
        <v>0</v>
      </c>
      <c r="H34" s="86">
        <v>0</v>
      </c>
      <c r="I34" s="86">
        <f>F34</f>
        <v>200</v>
      </c>
      <c r="J34" s="86">
        <f>D34-F34</f>
        <v>0</v>
      </c>
      <c r="K34" s="184">
        <f>E34-F34</f>
        <v>0</v>
      </c>
    </row>
    <row r="35" spans="1:12" x14ac:dyDescent="0.2">
      <c r="A35" s="210"/>
      <c r="B35" s="211"/>
      <c r="C35" s="211"/>
      <c r="D35" s="211"/>
      <c r="E35" s="211"/>
      <c r="F35" s="211"/>
      <c r="G35" s="211"/>
      <c r="H35" s="211"/>
      <c r="I35" s="211"/>
      <c r="J35" s="211"/>
      <c r="K35" s="212"/>
    </row>
    <row r="36" spans="1:12" x14ac:dyDescent="0.2">
      <c r="A36" s="109" t="s">
        <v>322</v>
      </c>
      <c r="B36" s="108"/>
      <c r="C36" s="110" t="s">
        <v>324</v>
      </c>
      <c r="D36" s="86">
        <f>D37</f>
        <v>380800</v>
      </c>
      <c r="E36" s="86">
        <f t="shared" ref="E36:K36" si="12">E37</f>
        <v>380800</v>
      </c>
      <c r="F36" s="86">
        <f t="shared" si="12"/>
        <v>0</v>
      </c>
      <c r="G36" s="86">
        <f t="shared" si="12"/>
        <v>0</v>
      </c>
      <c r="H36" s="86">
        <f t="shared" si="12"/>
        <v>0</v>
      </c>
      <c r="I36" s="86">
        <f t="shared" si="12"/>
        <v>0</v>
      </c>
      <c r="J36" s="86">
        <f t="shared" si="12"/>
        <v>380800</v>
      </c>
      <c r="K36" s="184">
        <f t="shared" si="12"/>
        <v>380800</v>
      </c>
    </row>
    <row r="37" spans="1:12" ht="33.75" x14ac:dyDescent="0.2">
      <c r="A37" s="109" t="s">
        <v>326</v>
      </c>
      <c r="B37" s="108"/>
      <c r="C37" s="109" t="s">
        <v>323</v>
      </c>
      <c r="D37" s="86">
        <f t="shared" ref="D37:K37" si="13">D38</f>
        <v>380800</v>
      </c>
      <c r="E37" s="86">
        <f t="shared" si="13"/>
        <v>380800</v>
      </c>
      <c r="F37" s="86">
        <f t="shared" si="13"/>
        <v>0</v>
      </c>
      <c r="G37" s="86">
        <f t="shared" si="13"/>
        <v>0</v>
      </c>
      <c r="H37" s="86">
        <f t="shared" si="13"/>
        <v>0</v>
      </c>
      <c r="I37" s="86">
        <f t="shared" si="13"/>
        <v>0</v>
      </c>
      <c r="J37" s="86">
        <f t="shared" si="13"/>
        <v>380800</v>
      </c>
      <c r="K37" s="184">
        <f t="shared" si="13"/>
        <v>380800</v>
      </c>
    </row>
    <row r="38" spans="1:12" ht="12.75" customHeight="1" x14ac:dyDescent="0.2">
      <c r="A38" s="109" t="s">
        <v>327</v>
      </c>
      <c r="B38" s="108"/>
      <c r="C38" s="109" t="s">
        <v>325</v>
      </c>
      <c r="D38" s="86">
        <v>380800</v>
      </c>
      <c r="E38" s="86">
        <v>380800</v>
      </c>
      <c r="F38" s="86">
        <v>0</v>
      </c>
      <c r="G38" s="86">
        <v>0</v>
      </c>
      <c r="H38" s="86">
        <v>0</v>
      </c>
      <c r="I38" s="86">
        <f>F38</f>
        <v>0</v>
      </c>
      <c r="J38" s="86">
        <f>D38-F38</f>
        <v>380800</v>
      </c>
      <c r="K38" s="184">
        <f>E38-F38</f>
        <v>380800</v>
      </c>
    </row>
    <row r="39" spans="1:12" x14ac:dyDescent="0.2">
      <c r="A39" s="188"/>
      <c r="B39" s="189"/>
      <c r="C39" s="189"/>
      <c r="D39" s="189"/>
      <c r="E39" s="189"/>
      <c r="F39" s="189"/>
      <c r="G39" s="189"/>
      <c r="H39" s="189"/>
      <c r="I39" s="189"/>
      <c r="J39" s="189"/>
      <c r="K39" s="190"/>
    </row>
    <row r="40" spans="1:12" x14ac:dyDescent="0.2">
      <c r="A40" s="90" t="s">
        <v>179</v>
      </c>
      <c r="B40" s="92"/>
      <c r="C40" s="72" t="s">
        <v>240</v>
      </c>
      <c r="D40" s="98">
        <f t="shared" ref="D40:K40" si="14">D41</f>
        <v>169200</v>
      </c>
      <c r="E40" s="98">
        <f t="shared" si="14"/>
        <v>169200</v>
      </c>
      <c r="F40" s="98">
        <f t="shared" si="14"/>
        <v>80850</v>
      </c>
      <c r="G40" s="98">
        <f t="shared" si="14"/>
        <v>0</v>
      </c>
      <c r="H40" s="98">
        <f t="shared" si="14"/>
        <v>0</v>
      </c>
      <c r="I40" s="98">
        <f t="shared" si="14"/>
        <v>80850</v>
      </c>
      <c r="J40" s="98">
        <f t="shared" si="14"/>
        <v>88350</v>
      </c>
      <c r="K40" s="182">
        <f t="shared" si="14"/>
        <v>88350</v>
      </c>
      <c r="L40" s="74">
        <f>F40*100/E40</f>
        <v>47.783687943262414</v>
      </c>
    </row>
    <row r="41" spans="1:12" s="104" customFormat="1" x14ac:dyDescent="0.2">
      <c r="A41" s="90" t="s">
        <v>249</v>
      </c>
      <c r="B41" s="92"/>
      <c r="C41" s="72" t="s">
        <v>297</v>
      </c>
      <c r="D41" s="98">
        <f>D42</f>
        <v>169200</v>
      </c>
      <c r="E41" s="98">
        <f t="shared" ref="E41:K41" si="15">E42</f>
        <v>169200</v>
      </c>
      <c r="F41" s="98">
        <f t="shared" si="15"/>
        <v>80850</v>
      </c>
      <c r="G41" s="98">
        <f t="shared" si="15"/>
        <v>0</v>
      </c>
      <c r="H41" s="98">
        <f t="shared" si="15"/>
        <v>0</v>
      </c>
      <c r="I41" s="98">
        <f t="shared" si="15"/>
        <v>80850</v>
      </c>
      <c r="J41" s="98">
        <f t="shared" si="15"/>
        <v>88350</v>
      </c>
      <c r="K41" s="182">
        <f t="shared" si="15"/>
        <v>88350</v>
      </c>
      <c r="L41" s="179"/>
    </row>
    <row r="42" spans="1:12" s="104" customFormat="1" ht="55.5" customHeight="1" x14ac:dyDescent="0.2">
      <c r="A42" s="90" t="s">
        <v>298</v>
      </c>
      <c r="B42" s="92"/>
      <c r="C42" s="72" t="s">
        <v>328</v>
      </c>
      <c r="D42" s="98">
        <f>D43</f>
        <v>169200</v>
      </c>
      <c r="E42" s="98">
        <f t="shared" ref="E42:K42" si="16">E43</f>
        <v>169200</v>
      </c>
      <c r="F42" s="98">
        <f t="shared" si="16"/>
        <v>80850</v>
      </c>
      <c r="G42" s="98">
        <f t="shared" si="16"/>
        <v>0</v>
      </c>
      <c r="H42" s="98">
        <f t="shared" si="16"/>
        <v>0</v>
      </c>
      <c r="I42" s="98">
        <f t="shared" si="16"/>
        <v>80850</v>
      </c>
      <c r="J42" s="98">
        <f t="shared" si="16"/>
        <v>88350</v>
      </c>
      <c r="K42" s="182">
        <f t="shared" si="16"/>
        <v>88350</v>
      </c>
    </row>
    <row r="43" spans="1:12" s="104" customFormat="1" x14ac:dyDescent="0.2">
      <c r="A43" s="94" t="s">
        <v>248</v>
      </c>
      <c r="B43" s="95"/>
      <c r="C43" s="85" t="s">
        <v>329</v>
      </c>
      <c r="D43" s="86">
        <v>169200</v>
      </c>
      <c r="E43" s="86">
        <v>169200</v>
      </c>
      <c r="F43" s="86">
        <v>80850</v>
      </c>
      <c r="G43" s="86">
        <v>0</v>
      </c>
      <c r="H43" s="86">
        <v>0</v>
      </c>
      <c r="I43" s="86">
        <f>F43</f>
        <v>80850</v>
      </c>
      <c r="J43" s="86">
        <f>D43-F43</f>
        <v>88350</v>
      </c>
      <c r="K43" s="184">
        <f>E43-F43</f>
        <v>88350</v>
      </c>
    </row>
    <row r="44" spans="1:12" x14ac:dyDescent="0.2">
      <c r="A44" s="210"/>
      <c r="B44" s="211"/>
      <c r="C44" s="211"/>
      <c r="D44" s="211"/>
      <c r="E44" s="211"/>
      <c r="F44" s="211"/>
      <c r="G44" s="211"/>
      <c r="H44" s="211"/>
      <c r="I44" s="211"/>
      <c r="J44" s="211"/>
      <c r="K44" s="212"/>
    </row>
    <row r="45" spans="1:12" x14ac:dyDescent="0.2">
      <c r="A45" s="100" t="s">
        <v>180</v>
      </c>
      <c r="B45" s="101"/>
      <c r="C45" s="180" t="s">
        <v>181</v>
      </c>
      <c r="D45" s="102">
        <f t="shared" ref="D45:K47" si="17">D46</f>
        <v>174800</v>
      </c>
      <c r="E45" s="102">
        <f t="shared" si="17"/>
        <v>174800</v>
      </c>
      <c r="F45" s="102">
        <f t="shared" si="17"/>
        <v>52101.130000000005</v>
      </c>
      <c r="G45" s="102">
        <f t="shared" si="17"/>
        <v>0</v>
      </c>
      <c r="H45" s="102">
        <f t="shared" si="17"/>
        <v>0</v>
      </c>
      <c r="I45" s="102">
        <f t="shared" si="17"/>
        <v>52101.130000000005</v>
      </c>
      <c r="J45" s="102">
        <f t="shared" si="17"/>
        <v>122698.87000000001</v>
      </c>
      <c r="K45" s="186">
        <f t="shared" si="17"/>
        <v>122698.87000000001</v>
      </c>
      <c r="L45" s="74">
        <f>F45*100/E45</f>
        <v>29.806138443935925</v>
      </c>
    </row>
    <row r="46" spans="1:12" x14ac:dyDescent="0.2">
      <c r="A46" s="87" t="s">
        <v>182</v>
      </c>
      <c r="B46" s="92"/>
      <c r="C46" s="72" t="s">
        <v>183</v>
      </c>
      <c r="D46" s="98">
        <f t="shared" si="17"/>
        <v>174800</v>
      </c>
      <c r="E46" s="98">
        <f t="shared" si="17"/>
        <v>174800</v>
      </c>
      <c r="F46" s="98">
        <f t="shared" si="17"/>
        <v>52101.130000000005</v>
      </c>
      <c r="G46" s="98">
        <f t="shared" si="17"/>
        <v>0</v>
      </c>
      <c r="H46" s="98">
        <f t="shared" si="17"/>
        <v>0</v>
      </c>
      <c r="I46" s="98">
        <f t="shared" si="17"/>
        <v>52101.130000000005</v>
      </c>
      <c r="J46" s="98">
        <f t="shared" si="17"/>
        <v>122698.87000000001</v>
      </c>
      <c r="K46" s="182">
        <f t="shared" si="17"/>
        <v>122698.87000000001</v>
      </c>
    </row>
    <row r="47" spans="1:12" ht="31.5" x14ac:dyDescent="0.2">
      <c r="A47" s="90" t="s">
        <v>247</v>
      </c>
      <c r="B47" s="92"/>
      <c r="C47" s="72" t="s">
        <v>330</v>
      </c>
      <c r="D47" s="98">
        <f>D48</f>
        <v>174800</v>
      </c>
      <c r="E47" s="98">
        <f t="shared" si="17"/>
        <v>174800</v>
      </c>
      <c r="F47" s="98">
        <f t="shared" si="17"/>
        <v>52101.130000000005</v>
      </c>
      <c r="G47" s="98">
        <f t="shared" si="17"/>
        <v>0</v>
      </c>
      <c r="H47" s="98">
        <f t="shared" si="17"/>
        <v>0</v>
      </c>
      <c r="I47" s="98">
        <f t="shared" si="17"/>
        <v>52101.130000000005</v>
      </c>
      <c r="J47" s="98">
        <f t="shared" si="17"/>
        <v>122698.87000000001</v>
      </c>
      <c r="K47" s="182">
        <f t="shared" si="17"/>
        <v>122698.87000000001</v>
      </c>
    </row>
    <row r="48" spans="1:12" x14ac:dyDescent="0.2">
      <c r="A48" s="90" t="s">
        <v>169</v>
      </c>
      <c r="B48" s="92"/>
      <c r="C48" s="72" t="s">
        <v>331</v>
      </c>
      <c r="D48" s="98">
        <f>D59+D60</f>
        <v>174800</v>
      </c>
      <c r="E48" s="98">
        <f t="shared" ref="E48:K48" si="18">E59+E60</f>
        <v>174800</v>
      </c>
      <c r="F48" s="98">
        <f t="shared" si="18"/>
        <v>52101.130000000005</v>
      </c>
      <c r="G48" s="98">
        <f t="shared" si="18"/>
        <v>0</v>
      </c>
      <c r="H48" s="98">
        <f t="shared" si="18"/>
        <v>0</v>
      </c>
      <c r="I48" s="98">
        <f t="shared" si="18"/>
        <v>52101.130000000005</v>
      </c>
      <c r="J48" s="98">
        <f t="shared" si="18"/>
        <v>122698.87000000001</v>
      </c>
      <c r="K48" s="98">
        <f t="shared" si="18"/>
        <v>122698.87000000001</v>
      </c>
    </row>
    <row r="49" spans="1:12" hidden="1" x14ac:dyDescent="0.2">
      <c r="A49" s="210"/>
      <c r="B49" s="211"/>
      <c r="C49" s="211"/>
      <c r="D49" s="211"/>
      <c r="E49" s="211"/>
      <c r="F49" s="211"/>
      <c r="G49" s="211"/>
      <c r="H49" s="211"/>
      <c r="I49" s="211"/>
      <c r="J49" s="211"/>
      <c r="K49" s="212"/>
    </row>
    <row r="50" spans="1:12" s="104" customFormat="1" hidden="1" x14ac:dyDescent="0.2">
      <c r="A50" s="103" t="s">
        <v>184</v>
      </c>
      <c r="B50" s="92"/>
      <c r="C50" s="79" t="s">
        <v>185</v>
      </c>
      <c r="D50" s="98">
        <f t="shared" ref="D50:K50" si="19">D51+D55</f>
        <v>0</v>
      </c>
      <c r="E50" s="98">
        <f t="shared" si="19"/>
        <v>0</v>
      </c>
      <c r="F50" s="98">
        <f t="shared" si="19"/>
        <v>0</v>
      </c>
      <c r="G50" s="98">
        <f t="shared" si="19"/>
        <v>0</v>
      </c>
      <c r="H50" s="98">
        <f t="shared" si="19"/>
        <v>0</v>
      </c>
      <c r="I50" s="98">
        <f t="shared" si="19"/>
        <v>0</v>
      </c>
      <c r="J50" s="98">
        <f t="shared" si="19"/>
        <v>0</v>
      </c>
      <c r="K50" s="98">
        <f t="shared" si="19"/>
        <v>0</v>
      </c>
      <c r="L50" s="74" t="e">
        <f>F50*100/E50</f>
        <v>#DIV/0!</v>
      </c>
    </row>
    <row r="51" spans="1:12" s="104" customFormat="1" hidden="1" x14ac:dyDescent="0.2">
      <c r="A51" s="103" t="s">
        <v>186</v>
      </c>
      <c r="B51" s="92"/>
      <c r="C51" s="79" t="s">
        <v>187</v>
      </c>
      <c r="D51" s="98">
        <f t="shared" ref="D51:K53" si="20">D52</f>
        <v>0</v>
      </c>
      <c r="E51" s="98">
        <f t="shared" si="20"/>
        <v>0</v>
      </c>
      <c r="F51" s="98">
        <f t="shared" si="20"/>
        <v>0</v>
      </c>
      <c r="G51" s="98">
        <f t="shared" si="20"/>
        <v>0</v>
      </c>
      <c r="H51" s="98">
        <f t="shared" si="20"/>
        <v>0</v>
      </c>
      <c r="I51" s="98">
        <f t="shared" si="20"/>
        <v>0</v>
      </c>
      <c r="J51" s="98">
        <f t="shared" si="20"/>
        <v>0</v>
      </c>
      <c r="K51" s="98">
        <f t="shared" si="20"/>
        <v>0</v>
      </c>
      <c r="L51" s="74" t="e">
        <f>F51*100/E51</f>
        <v>#DIV/0!</v>
      </c>
    </row>
    <row r="52" spans="1:12" s="104" customFormat="1" ht="21" hidden="1" x14ac:dyDescent="0.2">
      <c r="A52" s="90" t="s">
        <v>255</v>
      </c>
      <c r="B52" s="92"/>
      <c r="C52" s="85" t="s">
        <v>252</v>
      </c>
      <c r="D52" s="86">
        <f t="shared" si="20"/>
        <v>0</v>
      </c>
      <c r="E52" s="86">
        <f t="shared" si="20"/>
        <v>0</v>
      </c>
      <c r="F52" s="86">
        <f t="shared" si="20"/>
        <v>0</v>
      </c>
      <c r="G52" s="86">
        <f t="shared" si="20"/>
        <v>0</v>
      </c>
      <c r="H52" s="86">
        <f t="shared" si="20"/>
        <v>0</v>
      </c>
      <c r="I52" s="86">
        <f t="shared" si="20"/>
        <v>0</v>
      </c>
      <c r="J52" s="86">
        <f t="shared" si="20"/>
        <v>0</v>
      </c>
      <c r="K52" s="86">
        <f t="shared" si="20"/>
        <v>0</v>
      </c>
    </row>
    <row r="53" spans="1:12" s="104" customFormat="1" hidden="1" x14ac:dyDescent="0.2">
      <c r="A53" s="94" t="s">
        <v>188</v>
      </c>
      <c r="B53" s="92"/>
      <c r="C53" s="85" t="s">
        <v>253</v>
      </c>
      <c r="D53" s="86">
        <f t="shared" si="20"/>
        <v>0</v>
      </c>
      <c r="E53" s="86">
        <f t="shared" si="20"/>
        <v>0</v>
      </c>
      <c r="F53" s="86">
        <f t="shared" si="20"/>
        <v>0</v>
      </c>
      <c r="G53" s="86">
        <f t="shared" si="20"/>
        <v>0</v>
      </c>
      <c r="H53" s="86">
        <f t="shared" si="20"/>
        <v>0</v>
      </c>
      <c r="I53" s="86">
        <f t="shared" si="20"/>
        <v>0</v>
      </c>
      <c r="J53" s="86">
        <f t="shared" si="20"/>
        <v>0</v>
      </c>
      <c r="K53" s="86">
        <f t="shared" si="20"/>
        <v>0</v>
      </c>
    </row>
    <row r="54" spans="1:12" s="104" customFormat="1" hidden="1" x14ac:dyDescent="0.2">
      <c r="A54" s="94" t="s">
        <v>175</v>
      </c>
      <c r="B54" s="92"/>
      <c r="C54" s="85" t="s">
        <v>254</v>
      </c>
      <c r="D54" s="86">
        <v>0</v>
      </c>
      <c r="E54" s="86">
        <v>0</v>
      </c>
      <c r="F54" s="86">
        <v>0</v>
      </c>
      <c r="G54" s="86"/>
      <c r="H54" s="86"/>
      <c r="I54" s="86">
        <f>F54</f>
        <v>0</v>
      </c>
      <c r="J54" s="86">
        <f>D54-F54</f>
        <v>0</v>
      </c>
      <c r="K54" s="86">
        <f>E54-F54</f>
        <v>0</v>
      </c>
    </row>
    <row r="55" spans="1:12" s="104" customFormat="1" hidden="1" x14ac:dyDescent="0.2">
      <c r="A55" s="103" t="s">
        <v>189</v>
      </c>
      <c r="B55" s="92"/>
      <c r="C55" s="79" t="s">
        <v>190</v>
      </c>
      <c r="D55" s="98">
        <f t="shared" ref="D55:K57" si="21">D56</f>
        <v>0</v>
      </c>
      <c r="E55" s="98">
        <f t="shared" si="21"/>
        <v>0</v>
      </c>
      <c r="F55" s="98">
        <f t="shared" si="21"/>
        <v>0</v>
      </c>
      <c r="G55" s="98">
        <f t="shared" si="21"/>
        <v>0</v>
      </c>
      <c r="H55" s="98">
        <f t="shared" si="21"/>
        <v>0</v>
      </c>
      <c r="I55" s="98">
        <f t="shared" si="21"/>
        <v>0</v>
      </c>
      <c r="J55" s="98">
        <f t="shared" si="21"/>
        <v>0</v>
      </c>
      <c r="K55" s="98">
        <f t="shared" si="21"/>
        <v>0</v>
      </c>
      <c r="L55" s="74" t="e">
        <f>F55*100/E55</f>
        <v>#DIV/0!</v>
      </c>
    </row>
    <row r="56" spans="1:12" s="104" customFormat="1" hidden="1" x14ac:dyDescent="0.2">
      <c r="A56" s="90" t="s">
        <v>191</v>
      </c>
      <c r="B56" s="92"/>
      <c r="C56" s="72" t="s">
        <v>241</v>
      </c>
      <c r="D56" s="98">
        <f t="shared" si="21"/>
        <v>0</v>
      </c>
      <c r="E56" s="98">
        <f t="shared" si="21"/>
        <v>0</v>
      </c>
      <c r="F56" s="98">
        <f t="shared" si="21"/>
        <v>0</v>
      </c>
      <c r="G56" s="98">
        <f t="shared" si="21"/>
        <v>0</v>
      </c>
      <c r="H56" s="98">
        <f t="shared" si="21"/>
        <v>0</v>
      </c>
      <c r="I56" s="98">
        <f t="shared" si="21"/>
        <v>0</v>
      </c>
      <c r="J56" s="98">
        <f t="shared" si="21"/>
        <v>0</v>
      </c>
      <c r="K56" s="98">
        <f t="shared" si="21"/>
        <v>0</v>
      </c>
    </row>
    <row r="57" spans="1:12" s="104" customFormat="1" hidden="1" x14ac:dyDescent="0.2">
      <c r="A57" s="90" t="s">
        <v>172</v>
      </c>
      <c r="B57" s="92"/>
      <c r="C57" s="72" t="s">
        <v>242</v>
      </c>
      <c r="D57" s="98">
        <f t="shared" si="21"/>
        <v>0</v>
      </c>
      <c r="E57" s="98">
        <f t="shared" si="21"/>
        <v>0</v>
      </c>
      <c r="F57" s="98">
        <f t="shared" si="21"/>
        <v>0</v>
      </c>
      <c r="G57" s="98">
        <f t="shared" si="21"/>
        <v>0</v>
      </c>
      <c r="H57" s="98">
        <f t="shared" si="21"/>
        <v>0</v>
      </c>
      <c r="I57" s="98">
        <f t="shared" si="21"/>
        <v>0</v>
      </c>
      <c r="J57" s="98">
        <f t="shared" si="21"/>
        <v>0</v>
      </c>
      <c r="K57" s="98">
        <f t="shared" si="21"/>
        <v>0</v>
      </c>
    </row>
    <row r="58" spans="1:12" hidden="1" x14ac:dyDescent="0.2">
      <c r="A58" s="94" t="s">
        <v>175</v>
      </c>
      <c r="B58" s="95"/>
      <c r="C58" s="85" t="s">
        <v>243</v>
      </c>
      <c r="D58" s="86">
        <v>0</v>
      </c>
      <c r="E58" s="86">
        <v>0</v>
      </c>
      <c r="F58" s="86">
        <v>0</v>
      </c>
      <c r="G58" s="86">
        <v>0</v>
      </c>
      <c r="H58" s="86">
        <v>0</v>
      </c>
      <c r="I58" s="86">
        <f>F58</f>
        <v>0</v>
      </c>
      <c r="J58" s="86">
        <f>D58-F58</f>
        <v>0</v>
      </c>
      <c r="K58" s="86">
        <f>E58-F58</f>
        <v>0</v>
      </c>
    </row>
    <row r="59" spans="1:12" x14ac:dyDescent="0.2">
      <c r="A59" s="191" t="s">
        <v>343</v>
      </c>
      <c r="B59" s="95"/>
      <c r="C59" s="85" t="s">
        <v>351</v>
      </c>
      <c r="D59" s="86">
        <v>122000</v>
      </c>
      <c r="E59" s="86">
        <v>122000</v>
      </c>
      <c r="F59" s="86">
        <v>41660.93</v>
      </c>
      <c r="G59" s="86">
        <v>0</v>
      </c>
      <c r="H59" s="86">
        <v>0</v>
      </c>
      <c r="I59" s="86">
        <f t="shared" ref="I59:I60" si="22">F59</f>
        <v>41660.93</v>
      </c>
      <c r="J59" s="86">
        <f t="shared" ref="J59:J60" si="23">D59-F59</f>
        <v>80339.070000000007</v>
      </c>
      <c r="K59" s="184">
        <f t="shared" ref="K59:K60" si="24">E59-F59</f>
        <v>80339.070000000007</v>
      </c>
    </row>
    <row r="60" spans="1:12" ht="12.75" customHeight="1" x14ac:dyDescent="0.2">
      <c r="A60" s="191" t="s">
        <v>344</v>
      </c>
      <c r="B60" s="95"/>
      <c r="C60" s="85" t="s">
        <v>352</v>
      </c>
      <c r="D60" s="86">
        <v>52800</v>
      </c>
      <c r="E60" s="86">
        <v>52800</v>
      </c>
      <c r="F60" s="86">
        <v>10440.200000000001</v>
      </c>
      <c r="G60" s="86">
        <v>0</v>
      </c>
      <c r="H60" s="86">
        <v>0</v>
      </c>
      <c r="I60" s="86">
        <f t="shared" si="22"/>
        <v>10440.200000000001</v>
      </c>
      <c r="J60" s="86">
        <f t="shared" si="23"/>
        <v>42359.8</v>
      </c>
      <c r="K60" s="184">
        <f t="shared" si="24"/>
        <v>42359.8</v>
      </c>
    </row>
    <row r="61" spans="1:12" x14ac:dyDescent="0.2">
      <c r="A61" s="168"/>
      <c r="B61" s="169"/>
      <c r="C61" s="170"/>
      <c r="D61" s="171"/>
      <c r="E61" s="171"/>
      <c r="F61" s="171"/>
      <c r="G61" s="171"/>
      <c r="H61" s="171"/>
      <c r="I61" s="171"/>
      <c r="J61" s="171"/>
      <c r="K61" s="172"/>
    </row>
    <row r="62" spans="1:12" x14ac:dyDescent="0.2">
      <c r="A62" s="100" t="s">
        <v>303</v>
      </c>
      <c r="B62" s="101"/>
      <c r="C62" s="180" t="s">
        <v>300</v>
      </c>
      <c r="D62" s="102">
        <f t="shared" ref="D62:K64" si="25">D63</f>
        <v>0</v>
      </c>
      <c r="E62" s="102">
        <f t="shared" si="25"/>
        <v>0</v>
      </c>
      <c r="F62" s="102">
        <f t="shared" si="25"/>
        <v>0</v>
      </c>
      <c r="G62" s="102">
        <f t="shared" si="25"/>
        <v>0</v>
      </c>
      <c r="H62" s="102">
        <f t="shared" si="25"/>
        <v>0</v>
      </c>
      <c r="I62" s="102">
        <f t="shared" si="25"/>
        <v>0</v>
      </c>
      <c r="J62" s="102">
        <f t="shared" si="25"/>
        <v>0</v>
      </c>
      <c r="K62" s="186">
        <f t="shared" si="25"/>
        <v>0</v>
      </c>
    </row>
    <row r="63" spans="1:12" ht="24" x14ac:dyDescent="0.2">
      <c r="A63" s="87" t="s">
        <v>304</v>
      </c>
      <c r="B63" s="92"/>
      <c r="C63" s="72" t="s">
        <v>301</v>
      </c>
      <c r="D63" s="98">
        <f t="shared" si="25"/>
        <v>0</v>
      </c>
      <c r="E63" s="98">
        <f t="shared" si="25"/>
        <v>0</v>
      </c>
      <c r="F63" s="98">
        <f t="shared" si="25"/>
        <v>0</v>
      </c>
      <c r="G63" s="98">
        <f t="shared" si="25"/>
        <v>0</v>
      </c>
      <c r="H63" s="98">
        <f t="shared" si="25"/>
        <v>0</v>
      </c>
      <c r="I63" s="98">
        <f t="shared" si="25"/>
        <v>0</v>
      </c>
      <c r="J63" s="98">
        <f t="shared" si="25"/>
        <v>0</v>
      </c>
      <c r="K63" s="182">
        <f t="shared" si="25"/>
        <v>0</v>
      </c>
    </row>
    <row r="64" spans="1:12" ht="52.5" x14ac:dyDescent="0.2">
      <c r="A64" s="90" t="s">
        <v>305</v>
      </c>
      <c r="B64" s="92"/>
      <c r="C64" s="72" t="s">
        <v>332</v>
      </c>
      <c r="D64" s="98">
        <f>D65</f>
        <v>0</v>
      </c>
      <c r="E64" s="98">
        <f t="shared" si="25"/>
        <v>0</v>
      </c>
      <c r="F64" s="98">
        <f t="shared" si="25"/>
        <v>0</v>
      </c>
      <c r="G64" s="98">
        <f t="shared" si="25"/>
        <v>0</v>
      </c>
      <c r="H64" s="98">
        <f t="shared" si="25"/>
        <v>0</v>
      </c>
      <c r="I64" s="98">
        <f t="shared" si="25"/>
        <v>0</v>
      </c>
      <c r="J64" s="98">
        <f t="shared" si="25"/>
        <v>0</v>
      </c>
      <c r="K64" s="182">
        <f t="shared" si="25"/>
        <v>0</v>
      </c>
    </row>
    <row r="65" spans="1:12" x14ac:dyDescent="0.2">
      <c r="A65" s="90" t="s">
        <v>169</v>
      </c>
      <c r="B65" s="92"/>
      <c r="C65" s="72" t="s">
        <v>333</v>
      </c>
      <c r="D65" s="98">
        <v>0</v>
      </c>
      <c r="E65" s="98">
        <v>0</v>
      </c>
      <c r="F65" s="98">
        <v>0</v>
      </c>
      <c r="G65" s="98">
        <v>0</v>
      </c>
      <c r="H65" s="98">
        <v>0</v>
      </c>
      <c r="I65" s="86">
        <f>F65</f>
        <v>0</v>
      </c>
      <c r="J65" s="86">
        <f>D65-F65</f>
        <v>0</v>
      </c>
      <c r="K65" s="184">
        <f>E65-F65</f>
        <v>0</v>
      </c>
    </row>
    <row r="66" spans="1:12" x14ac:dyDescent="0.2">
      <c r="A66" s="94"/>
      <c r="B66" s="95"/>
      <c r="C66" s="85"/>
      <c r="D66" s="86"/>
      <c r="E66" s="86"/>
      <c r="F66" s="86"/>
      <c r="G66" s="86"/>
      <c r="H66" s="86"/>
      <c r="I66" s="86"/>
      <c r="J66" s="86"/>
      <c r="K66" s="184"/>
    </row>
    <row r="67" spans="1:12" x14ac:dyDescent="0.2">
      <c r="A67" s="103" t="s">
        <v>184</v>
      </c>
      <c r="B67" s="95"/>
      <c r="C67" s="72" t="s">
        <v>185</v>
      </c>
      <c r="D67" s="98">
        <f>D68</f>
        <v>2695100</v>
      </c>
      <c r="E67" s="98">
        <f t="shared" ref="E67:K67" si="26">E68</f>
        <v>2695100</v>
      </c>
      <c r="F67" s="98">
        <f t="shared" si="26"/>
        <v>224834.36</v>
      </c>
      <c r="G67" s="98">
        <f t="shared" si="26"/>
        <v>0</v>
      </c>
      <c r="H67" s="98">
        <f t="shared" si="26"/>
        <v>0</v>
      </c>
      <c r="I67" s="98">
        <f t="shared" si="26"/>
        <v>224834.36</v>
      </c>
      <c r="J67" s="98">
        <f t="shared" si="26"/>
        <v>2470265.64</v>
      </c>
      <c r="K67" s="182">
        <f t="shared" si="26"/>
        <v>2470265.64</v>
      </c>
      <c r="L67" s="74">
        <f>F67*100/E67</f>
        <v>8.3423383176876555</v>
      </c>
    </row>
    <row r="68" spans="1:12" x14ac:dyDescent="0.2">
      <c r="A68" s="103" t="s">
        <v>189</v>
      </c>
      <c r="B68" s="92"/>
      <c r="C68" s="72" t="s">
        <v>190</v>
      </c>
      <c r="D68" s="98">
        <f t="shared" ref="D68:F69" si="27">D69</f>
        <v>2695100</v>
      </c>
      <c r="E68" s="98">
        <f t="shared" si="27"/>
        <v>2695100</v>
      </c>
      <c r="F68" s="98">
        <f t="shared" si="27"/>
        <v>224834.36</v>
      </c>
      <c r="G68" s="86">
        <v>0</v>
      </c>
      <c r="H68" s="86">
        <v>0</v>
      </c>
      <c r="I68" s="86">
        <f>F68</f>
        <v>224834.36</v>
      </c>
      <c r="J68" s="86">
        <f>D68-F68</f>
        <v>2470265.64</v>
      </c>
      <c r="K68" s="184">
        <f>E68-F68</f>
        <v>2470265.64</v>
      </c>
    </row>
    <row r="69" spans="1:12" x14ac:dyDescent="0.2">
      <c r="A69" s="90" t="s">
        <v>191</v>
      </c>
      <c r="B69" s="92"/>
      <c r="C69" s="72" t="s">
        <v>334</v>
      </c>
      <c r="D69" s="98">
        <f t="shared" si="27"/>
        <v>2695100</v>
      </c>
      <c r="E69" s="98">
        <f t="shared" si="27"/>
        <v>2695100</v>
      </c>
      <c r="F69" s="98">
        <f t="shared" si="27"/>
        <v>224834.36</v>
      </c>
      <c r="G69" s="86">
        <v>0</v>
      </c>
      <c r="H69" s="86">
        <v>0</v>
      </c>
      <c r="I69" s="86">
        <f>F69</f>
        <v>224834.36</v>
      </c>
      <c r="J69" s="86">
        <f>D69-F69</f>
        <v>2470265.64</v>
      </c>
      <c r="K69" s="184">
        <f>E69-F69</f>
        <v>2470265.64</v>
      </c>
    </row>
    <row r="70" spans="1:12" x14ac:dyDescent="0.2">
      <c r="A70" s="94" t="s">
        <v>172</v>
      </c>
      <c r="B70" s="95"/>
      <c r="C70" s="85" t="s">
        <v>335</v>
      </c>
      <c r="D70" s="86">
        <v>2695100</v>
      </c>
      <c r="E70" s="86">
        <v>2695100</v>
      </c>
      <c r="F70" s="86">
        <v>224834.36</v>
      </c>
      <c r="G70" s="86">
        <v>0</v>
      </c>
      <c r="H70" s="86">
        <v>0</v>
      </c>
      <c r="I70" s="86">
        <f>F70</f>
        <v>224834.36</v>
      </c>
      <c r="J70" s="86">
        <f>D70-F70</f>
        <v>2470265.64</v>
      </c>
      <c r="K70" s="184">
        <f>E70-F70</f>
        <v>2470265.64</v>
      </c>
    </row>
    <row r="71" spans="1:12" x14ac:dyDescent="0.2">
      <c r="A71" s="210"/>
      <c r="B71" s="211"/>
      <c r="C71" s="211"/>
      <c r="D71" s="211"/>
      <c r="E71" s="211"/>
      <c r="F71" s="211"/>
      <c r="G71" s="211"/>
      <c r="H71" s="211"/>
      <c r="I71" s="211"/>
      <c r="J71" s="211"/>
      <c r="K71" s="212"/>
    </row>
    <row r="72" spans="1:12" x14ac:dyDescent="0.2">
      <c r="A72" s="105" t="s">
        <v>192</v>
      </c>
      <c r="B72" s="92"/>
      <c r="C72" s="72" t="s">
        <v>193</v>
      </c>
      <c r="D72" s="98">
        <f t="shared" ref="D72:K72" si="28">D73+D77</f>
        <v>1785900</v>
      </c>
      <c r="E72" s="98">
        <f t="shared" si="28"/>
        <v>1785900</v>
      </c>
      <c r="F72" s="98">
        <f t="shared" si="28"/>
        <v>59448.480000000003</v>
      </c>
      <c r="G72" s="98">
        <f t="shared" si="28"/>
        <v>0</v>
      </c>
      <c r="H72" s="98">
        <f t="shared" si="28"/>
        <v>0</v>
      </c>
      <c r="I72" s="98">
        <f t="shared" si="28"/>
        <v>59448.480000000003</v>
      </c>
      <c r="J72" s="98">
        <f t="shared" si="28"/>
        <v>1726451.52</v>
      </c>
      <c r="K72" s="98">
        <f t="shared" si="28"/>
        <v>1726451.52</v>
      </c>
      <c r="L72" s="74">
        <f>F72*100/E72</f>
        <v>3.3287686880564422</v>
      </c>
    </row>
    <row r="73" spans="1:12" x14ac:dyDescent="0.2">
      <c r="A73" s="105" t="s">
        <v>194</v>
      </c>
      <c r="B73" s="92"/>
      <c r="C73" s="72" t="s">
        <v>195</v>
      </c>
      <c r="D73" s="98">
        <f>D74</f>
        <v>54500</v>
      </c>
      <c r="E73" s="98">
        <f t="shared" ref="E73:K73" si="29">E74</f>
        <v>54500</v>
      </c>
      <c r="F73" s="98">
        <f t="shared" si="29"/>
        <v>43129.26</v>
      </c>
      <c r="G73" s="98">
        <f t="shared" si="29"/>
        <v>0</v>
      </c>
      <c r="H73" s="98">
        <f t="shared" si="29"/>
        <v>0</v>
      </c>
      <c r="I73" s="98">
        <f t="shared" si="29"/>
        <v>43129.26</v>
      </c>
      <c r="J73" s="98">
        <f t="shared" si="29"/>
        <v>11370.739999999998</v>
      </c>
      <c r="K73" s="98">
        <f t="shared" si="29"/>
        <v>11370.739999999998</v>
      </c>
    </row>
    <row r="74" spans="1:12" ht="23.25" customHeight="1" x14ac:dyDescent="0.2">
      <c r="A74" s="106" t="s">
        <v>306</v>
      </c>
      <c r="B74" s="92"/>
      <c r="C74" s="72" t="s">
        <v>336</v>
      </c>
      <c r="D74" s="98">
        <f>D75</f>
        <v>54500</v>
      </c>
      <c r="E74" s="98">
        <f t="shared" ref="E74:K74" si="30">E75</f>
        <v>54500</v>
      </c>
      <c r="F74" s="98">
        <f t="shared" si="30"/>
        <v>43129.26</v>
      </c>
      <c r="G74" s="98">
        <f t="shared" si="30"/>
        <v>0</v>
      </c>
      <c r="H74" s="98">
        <f t="shared" si="30"/>
        <v>0</v>
      </c>
      <c r="I74" s="98">
        <f t="shared" si="30"/>
        <v>43129.26</v>
      </c>
      <c r="J74" s="98">
        <f t="shared" si="30"/>
        <v>11370.739999999998</v>
      </c>
      <c r="K74" s="182">
        <f t="shared" si="30"/>
        <v>11370.739999999998</v>
      </c>
    </row>
    <row r="75" spans="1:12" ht="21.75" customHeight="1" x14ac:dyDescent="0.2">
      <c r="A75" s="94" t="s">
        <v>268</v>
      </c>
      <c r="B75" s="95"/>
      <c r="C75" s="85" t="s">
        <v>337</v>
      </c>
      <c r="D75" s="86">
        <v>54500</v>
      </c>
      <c r="E75" s="86">
        <v>54500</v>
      </c>
      <c r="F75" s="86">
        <v>43129.26</v>
      </c>
      <c r="G75" s="86">
        <v>0</v>
      </c>
      <c r="H75" s="86">
        <v>0</v>
      </c>
      <c r="I75" s="86">
        <f>F75</f>
        <v>43129.26</v>
      </c>
      <c r="J75" s="86">
        <f>D75-F75</f>
        <v>11370.739999999998</v>
      </c>
      <c r="K75" s="184">
        <f>E75-F75</f>
        <v>11370.739999999998</v>
      </c>
    </row>
    <row r="76" spans="1:12" ht="12.75" customHeight="1" x14ac:dyDescent="0.2">
      <c r="A76" s="168"/>
      <c r="B76" s="169"/>
      <c r="C76" s="170"/>
      <c r="D76" s="171"/>
      <c r="E76" s="171"/>
      <c r="F76" s="171"/>
      <c r="G76" s="171"/>
      <c r="H76" s="171"/>
      <c r="I76" s="171"/>
      <c r="J76" s="171"/>
      <c r="K76" s="197"/>
    </row>
    <row r="77" spans="1:12" ht="12.75" customHeight="1" x14ac:dyDescent="0.2">
      <c r="A77" s="94" t="s">
        <v>357</v>
      </c>
      <c r="B77" s="95"/>
      <c r="C77" s="85"/>
      <c r="D77" s="86">
        <f>D78</f>
        <v>1731400</v>
      </c>
      <c r="E77" s="86">
        <f t="shared" ref="E77:K77" si="31">E78</f>
        <v>1731400</v>
      </c>
      <c r="F77" s="86">
        <f t="shared" si="31"/>
        <v>16319.22</v>
      </c>
      <c r="G77" s="86">
        <f t="shared" si="31"/>
        <v>0</v>
      </c>
      <c r="H77" s="86">
        <f t="shared" si="31"/>
        <v>0</v>
      </c>
      <c r="I77" s="86">
        <f t="shared" si="31"/>
        <v>16319.22</v>
      </c>
      <c r="J77" s="86">
        <f t="shared" si="31"/>
        <v>1715080.78</v>
      </c>
      <c r="K77" s="86">
        <f t="shared" si="31"/>
        <v>1715080.78</v>
      </c>
    </row>
    <row r="78" spans="1:12" ht="21.75" customHeight="1" x14ac:dyDescent="0.2">
      <c r="A78" s="106" t="s">
        <v>306</v>
      </c>
      <c r="B78" s="92"/>
      <c r="C78" s="72" t="s">
        <v>336</v>
      </c>
      <c r="D78" s="98">
        <f>D79</f>
        <v>1731400</v>
      </c>
      <c r="E78" s="98">
        <f t="shared" ref="E78:K78" si="32">E79</f>
        <v>1731400</v>
      </c>
      <c r="F78" s="98">
        <f t="shared" si="32"/>
        <v>16319.22</v>
      </c>
      <c r="G78" s="98">
        <f t="shared" si="32"/>
        <v>0</v>
      </c>
      <c r="H78" s="98">
        <f t="shared" si="32"/>
        <v>0</v>
      </c>
      <c r="I78" s="98">
        <f t="shared" si="32"/>
        <v>16319.22</v>
      </c>
      <c r="J78" s="98">
        <f t="shared" si="32"/>
        <v>1715080.78</v>
      </c>
      <c r="K78" s="182">
        <f t="shared" si="32"/>
        <v>1715080.78</v>
      </c>
    </row>
    <row r="79" spans="1:12" ht="19.5" customHeight="1" x14ac:dyDescent="0.2">
      <c r="A79" s="94" t="s">
        <v>268</v>
      </c>
      <c r="B79" s="95"/>
      <c r="C79" s="85" t="s">
        <v>360</v>
      </c>
      <c r="D79" s="86">
        <v>1731400</v>
      </c>
      <c r="E79" s="86">
        <v>1731400</v>
      </c>
      <c r="F79" s="86">
        <v>16319.22</v>
      </c>
      <c r="G79" s="86">
        <v>0</v>
      </c>
      <c r="H79" s="86">
        <v>0</v>
      </c>
      <c r="I79" s="86">
        <f>F79</f>
        <v>16319.22</v>
      </c>
      <c r="J79" s="86">
        <f>D79-F79</f>
        <v>1715080.78</v>
      </c>
      <c r="K79" s="184">
        <f>E79-F79</f>
        <v>1715080.78</v>
      </c>
    </row>
    <row r="80" spans="1:12" x14ac:dyDescent="0.2">
      <c r="A80" s="210"/>
      <c r="B80" s="211"/>
      <c r="C80" s="211"/>
      <c r="D80" s="211"/>
      <c r="E80" s="211"/>
      <c r="F80" s="211"/>
      <c r="G80" s="211"/>
      <c r="H80" s="211"/>
      <c r="I80" s="211"/>
      <c r="J80" s="211"/>
      <c r="K80" s="212"/>
    </row>
    <row r="81" spans="1:12" x14ac:dyDescent="0.2">
      <c r="A81" s="107" t="s">
        <v>196</v>
      </c>
      <c r="B81" s="108"/>
      <c r="C81" s="180" t="s">
        <v>197</v>
      </c>
      <c r="D81" s="102">
        <f>D82</f>
        <v>1865700</v>
      </c>
      <c r="E81" s="102">
        <f t="shared" ref="E81:K82" si="33">E82</f>
        <v>1865700</v>
      </c>
      <c r="F81" s="102">
        <f t="shared" si="33"/>
        <v>745644.55</v>
      </c>
      <c r="G81" s="102">
        <f t="shared" si="33"/>
        <v>0</v>
      </c>
      <c r="H81" s="102">
        <f t="shared" si="33"/>
        <v>0</v>
      </c>
      <c r="I81" s="102">
        <f t="shared" si="33"/>
        <v>745644.55</v>
      </c>
      <c r="J81" s="102">
        <f t="shared" si="33"/>
        <v>1120055.45</v>
      </c>
      <c r="K81" s="186">
        <f t="shared" si="33"/>
        <v>1120055.45</v>
      </c>
      <c r="L81" s="74">
        <f>F81*100/E81</f>
        <v>39.965940397705957</v>
      </c>
    </row>
    <row r="82" spans="1:12" x14ac:dyDescent="0.2">
      <c r="A82" s="107" t="s">
        <v>198</v>
      </c>
      <c r="B82" s="108"/>
      <c r="C82" s="180" t="s">
        <v>199</v>
      </c>
      <c r="D82" s="102">
        <f>D83</f>
        <v>1865700</v>
      </c>
      <c r="E82" s="102">
        <f t="shared" si="33"/>
        <v>1865700</v>
      </c>
      <c r="F82" s="102">
        <f t="shared" si="33"/>
        <v>745644.55</v>
      </c>
      <c r="G82" s="102">
        <f t="shared" si="33"/>
        <v>0</v>
      </c>
      <c r="H82" s="102">
        <f t="shared" si="33"/>
        <v>0</v>
      </c>
      <c r="I82" s="102">
        <f t="shared" si="33"/>
        <v>745644.55</v>
      </c>
      <c r="J82" s="102">
        <f t="shared" si="33"/>
        <v>1120055.45</v>
      </c>
      <c r="K82" s="102">
        <f t="shared" si="33"/>
        <v>1120055.45</v>
      </c>
    </row>
    <row r="83" spans="1:12" ht="22.5" x14ac:dyDescent="0.2">
      <c r="A83" s="178" t="s">
        <v>307</v>
      </c>
      <c r="B83" s="108"/>
      <c r="C83" s="180" t="s">
        <v>338</v>
      </c>
      <c r="D83" s="102">
        <f t="shared" ref="D83:K83" si="34">D84</f>
        <v>1865700</v>
      </c>
      <c r="E83" s="102">
        <f t="shared" si="34"/>
        <v>1865700</v>
      </c>
      <c r="F83" s="102">
        <f t="shared" si="34"/>
        <v>745644.55</v>
      </c>
      <c r="G83" s="102">
        <f t="shared" si="34"/>
        <v>0</v>
      </c>
      <c r="H83" s="102">
        <f t="shared" si="34"/>
        <v>0</v>
      </c>
      <c r="I83" s="102">
        <f t="shared" si="34"/>
        <v>745644.55</v>
      </c>
      <c r="J83" s="102">
        <f t="shared" si="34"/>
        <v>1120055.45</v>
      </c>
      <c r="K83" s="186">
        <f t="shared" si="34"/>
        <v>1120055.45</v>
      </c>
    </row>
    <row r="84" spans="1:12" ht="14.25" customHeight="1" x14ac:dyDescent="0.2">
      <c r="A84" s="109" t="s">
        <v>200</v>
      </c>
      <c r="B84" s="108"/>
      <c r="C84" s="110" t="s">
        <v>339</v>
      </c>
      <c r="D84" s="111">
        <v>1865700</v>
      </c>
      <c r="E84" s="111">
        <v>1865700</v>
      </c>
      <c r="F84" s="111">
        <v>745644.55</v>
      </c>
      <c r="G84" s="111">
        <v>0</v>
      </c>
      <c r="H84" s="111">
        <v>0</v>
      </c>
      <c r="I84" s="86">
        <f>F84</f>
        <v>745644.55</v>
      </c>
      <c r="J84" s="86">
        <f>D84-F84</f>
        <v>1120055.45</v>
      </c>
      <c r="K84" s="184">
        <f>E84-F84</f>
        <v>1120055.45</v>
      </c>
    </row>
    <row r="85" spans="1:12" x14ac:dyDescent="0.2">
      <c r="A85" s="168"/>
      <c r="B85" s="169"/>
      <c r="C85" s="170"/>
      <c r="D85" s="171"/>
      <c r="E85" s="171"/>
      <c r="F85" s="171"/>
      <c r="G85" s="171"/>
      <c r="H85" s="171"/>
      <c r="I85" s="171"/>
      <c r="J85" s="171"/>
      <c r="K85" s="172"/>
    </row>
    <row r="86" spans="1:12" s="104" customFormat="1" ht="21" x14ac:dyDescent="0.2">
      <c r="A86" s="107" t="s">
        <v>270</v>
      </c>
      <c r="B86" s="173"/>
      <c r="C86" s="107">
        <v>14</v>
      </c>
      <c r="D86" s="102">
        <f>D87</f>
        <v>1000</v>
      </c>
      <c r="E86" s="102">
        <f t="shared" ref="E86:K88" si="35">E87</f>
        <v>1000</v>
      </c>
      <c r="F86" s="102">
        <f t="shared" si="35"/>
        <v>0</v>
      </c>
      <c r="G86" s="102">
        <f t="shared" si="35"/>
        <v>0</v>
      </c>
      <c r="H86" s="102">
        <f t="shared" si="35"/>
        <v>0</v>
      </c>
      <c r="I86" s="102">
        <f t="shared" si="35"/>
        <v>0</v>
      </c>
      <c r="J86" s="102">
        <f t="shared" si="35"/>
        <v>1000</v>
      </c>
      <c r="K86" s="186">
        <f t="shared" si="35"/>
        <v>1000</v>
      </c>
      <c r="L86" s="74">
        <f>F86*100/E86</f>
        <v>0</v>
      </c>
    </row>
    <row r="87" spans="1:12" x14ac:dyDescent="0.2">
      <c r="A87" s="109" t="s">
        <v>269</v>
      </c>
      <c r="B87" s="108"/>
      <c r="C87" s="109">
        <v>1403</v>
      </c>
      <c r="D87" s="111">
        <f>D88</f>
        <v>1000</v>
      </c>
      <c r="E87" s="111">
        <f t="shared" si="35"/>
        <v>1000</v>
      </c>
      <c r="F87" s="111">
        <f t="shared" si="35"/>
        <v>0</v>
      </c>
      <c r="G87" s="111">
        <f t="shared" si="35"/>
        <v>0</v>
      </c>
      <c r="H87" s="111">
        <f t="shared" si="35"/>
        <v>0</v>
      </c>
      <c r="I87" s="111">
        <f t="shared" si="35"/>
        <v>0</v>
      </c>
      <c r="J87" s="111">
        <f t="shared" si="35"/>
        <v>1000</v>
      </c>
      <c r="K87" s="187">
        <f t="shared" si="35"/>
        <v>1000</v>
      </c>
    </row>
    <row r="88" spans="1:12" ht="24.75" customHeight="1" x14ac:dyDescent="0.2">
      <c r="A88" s="109" t="s">
        <v>308</v>
      </c>
      <c r="B88" s="108"/>
      <c r="C88" s="109" t="s">
        <v>340</v>
      </c>
      <c r="D88" s="111">
        <f>D89</f>
        <v>1000</v>
      </c>
      <c r="E88" s="111">
        <f t="shared" si="35"/>
        <v>1000</v>
      </c>
      <c r="F88" s="111">
        <f t="shared" si="35"/>
        <v>0</v>
      </c>
      <c r="G88" s="111">
        <f t="shared" si="35"/>
        <v>0</v>
      </c>
      <c r="H88" s="111">
        <f t="shared" si="35"/>
        <v>0</v>
      </c>
      <c r="I88" s="111">
        <f t="shared" si="35"/>
        <v>0</v>
      </c>
      <c r="J88" s="111">
        <f t="shared" si="35"/>
        <v>1000</v>
      </c>
      <c r="K88" s="187">
        <f t="shared" si="35"/>
        <v>1000</v>
      </c>
    </row>
    <row r="89" spans="1:12" ht="22.5" x14ac:dyDescent="0.2">
      <c r="A89" s="109" t="s">
        <v>125</v>
      </c>
      <c r="B89" s="108"/>
      <c r="C89" s="109" t="s">
        <v>341</v>
      </c>
      <c r="D89" s="111">
        <v>1000</v>
      </c>
      <c r="E89" s="111">
        <v>1000</v>
      </c>
      <c r="F89" s="111">
        <v>0</v>
      </c>
      <c r="G89" s="111">
        <v>0</v>
      </c>
      <c r="H89" s="111">
        <v>0</v>
      </c>
      <c r="I89" s="86">
        <f>F89</f>
        <v>0</v>
      </c>
      <c r="J89" s="86">
        <f>D89-F89</f>
        <v>1000</v>
      </c>
      <c r="K89" s="184">
        <f>E89-F89</f>
        <v>1000</v>
      </c>
    </row>
    <row r="90" spans="1:12" x14ac:dyDescent="0.2">
      <c r="A90" s="210"/>
      <c r="B90" s="211"/>
      <c r="C90" s="211"/>
      <c r="D90" s="211"/>
      <c r="E90" s="211"/>
      <c r="F90" s="211"/>
      <c r="G90" s="211"/>
      <c r="H90" s="211"/>
      <c r="I90" s="211"/>
      <c r="J90" s="211"/>
      <c r="K90" s="212"/>
    </row>
    <row r="91" spans="1:12" x14ac:dyDescent="0.2">
      <c r="A91" s="94" t="s">
        <v>201</v>
      </c>
      <c r="B91" s="112" t="s">
        <v>202</v>
      </c>
      <c r="C91" s="86" t="s">
        <v>203</v>
      </c>
      <c r="D91" s="86" t="s">
        <v>203</v>
      </c>
      <c r="E91" s="86" t="s">
        <v>203</v>
      </c>
      <c r="F91" s="86">
        <v>802817.49</v>
      </c>
      <c r="G91" s="86"/>
      <c r="H91" s="86"/>
      <c r="I91" s="86">
        <f>F91</f>
        <v>802817.49</v>
      </c>
      <c r="J91" s="86" t="s">
        <v>203</v>
      </c>
      <c r="K91" s="86" t="s">
        <v>203</v>
      </c>
    </row>
  </sheetData>
  <mergeCells count="19">
    <mergeCell ref="A1:H1"/>
    <mergeCell ref="J1:K1"/>
    <mergeCell ref="A2:K2"/>
    <mergeCell ref="A4:A5"/>
    <mergeCell ref="B4:B5"/>
    <mergeCell ref="C4:C5"/>
    <mergeCell ref="D4:D5"/>
    <mergeCell ref="E4:E5"/>
    <mergeCell ref="F4:I4"/>
    <mergeCell ref="J4:K4"/>
    <mergeCell ref="A71:K71"/>
    <mergeCell ref="A80:K80"/>
    <mergeCell ref="A90:K90"/>
    <mergeCell ref="B8:K8"/>
    <mergeCell ref="A16:K16"/>
    <mergeCell ref="A30:K30"/>
    <mergeCell ref="A35:K35"/>
    <mergeCell ref="A44:K44"/>
    <mergeCell ref="A49:K49"/>
  </mergeCells>
  <pageMargins left="0.23622047244094491" right="0.15748031496062992" top="0.15748031496062992" bottom="0.18" header="0.15748031496062992" footer="0.19685039370078741"/>
  <pageSetup paperSize="9" scale="89" orientation="landscape" r:id="rId1"/>
  <rowBreaks count="1" manualBreakCount="1">
    <brk id="39"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4" zoomScale="115" zoomScaleNormal="115" workbookViewId="0">
      <selection activeCell="F18" sqref="F18"/>
    </sheetView>
  </sheetViews>
  <sheetFormatPr defaultRowHeight="12.75" x14ac:dyDescent="0.2"/>
  <cols>
    <col min="1" max="1" width="61.6640625" style="117" customWidth="1"/>
    <col min="2" max="2" width="7.1640625" style="117" customWidth="1"/>
    <col min="3" max="3" width="19" style="117" customWidth="1"/>
    <col min="4" max="4" width="16.6640625" style="117" customWidth="1"/>
    <col min="5" max="5" width="13" style="117" customWidth="1"/>
    <col min="6" max="6" width="13.83203125" style="117" customWidth="1"/>
    <col min="7" max="7" width="13.6640625" style="117" customWidth="1"/>
    <col min="8" max="8" width="14.6640625" style="117" customWidth="1"/>
    <col min="9" max="9" width="17.1640625" style="117" customWidth="1"/>
    <col min="10" max="16384" width="9.33203125" style="117"/>
  </cols>
  <sheetData>
    <row r="1" spans="1:9" x14ac:dyDescent="0.2">
      <c r="A1" s="225" t="s">
        <v>204</v>
      </c>
      <c r="B1" s="225"/>
      <c r="C1" s="225"/>
      <c r="D1" s="225"/>
      <c r="E1" s="225"/>
      <c r="F1" s="225"/>
      <c r="G1" s="225"/>
      <c r="H1" s="115"/>
      <c r="I1" s="116" t="s">
        <v>205</v>
      </c>
    </row>
    <row r="2" spans="1:9" x14ac:dyDescent="0.2">
      <c r="A2" s="226" t="s">
        <v>19</v>
      </c>
      <c r="B2" s="227" t="s">
        <v>20</v>
      </c>
      <c r="C2" s="227" t="s">
        <v>206</v>
      </c>
      <c r="D2" s="227" t="s">
        <v>207</v>
      </c>
      <c r="E2" s="229" t="s">
        <v>23</v>
      </c>
      <c r="F2" s="230"/>
      <c r="G2" s="230"/>
      <c r="H2" s="230"/>
      <c r="I2" s="226" t="s">
        <v>24</v>
      </c>
    </row>
    <row r="3" spans="1:9" ht="39.75" customHeight="1" x14ac:dyDescent="0.2">
      <c r="A3" s="226"/>
      <c r="B3" s="228"/>
      <c r="C3" s="228"/>
      <c r="D3" s="228"/>
      <c r="E3" s="118" t="s">
        <v>159</v>
      </c>
      <c r="F3" s="119" t="s">
        <v>160</v>
      </c>
      <c r="G3" s="119" t="s">
        <v>27</v>
      </c>
      <c r="H3" s="119" t="s">
        <v>28</v>
      </c>
      <c r="I3" s="226"/>
    </row>
    <row r="4" spans="1:9" x14ac:dyDescent="0.2">
      <c r="A4" s="120">
        <v>1</v>
      </c>
      <c r="B4" s="121">
        <v>2</v>
      </c>
      <c r="C4" s="121">
        <v>3</v>
      </c>
      <c r="D4" s="121">
        <v>4</v>
      </c>
      <c r="E4" s="121">
        <v>5</v>
      </c>
      <c r="F4" s="121">
        <v>6</v>
      </c>
      <c r="G4" s="121">
        <v>7</v>
      </c>
      <c r="H4" s="121">
        <v>8</v>
      </c>
      <c r="I4" s="120">
        <v>9</v>
      </c>
    </row>
    <row r="5" spans="1:9" x14ac:dyDescent="0.2">
      <c r="A5" s="122" t="s">
        <v>208</v>
      </c>
      <c r="B5" s="123" t="s">
        <v>209</v>
      </c>
      <c r="C5" s="124" t="s">
        <v>30</v>
      </c>
      <c r="D5" s="125">
        <f>D6+D11+D15</f>
        <v>2732000</v>
      </c>
      <c r="E5" s="125"/>
      <c r="F5" s="125">
        <f>F6+F11+F15</f>
        <v>-802817.49000000022</v>
      </c>
      <c r="G5" s="125"/>
      <c r="H5" s="125">
        <f>H6+H11+H15</f>
        <v>-802817.49000000022</v>
      </c>
      <c r="I5" s="126"/>
    </row>
    <row r="6" spans="1:9" x14ac:dyDescent="0.2">
      <c r="A6" s="127" t="s">
        <v>31</v>
      </c>
      <c r="B6" s="231" t="s">
        <v>210</v>
      </c>
      <c r="C6" s="231" t="s">
        <v>30</v>
      </c>
      <c r="D6" s="232">
        <v>0</v>
      </c>
      <c r="E6" s="233"/>
      <c r="F6" s="232">
        <v>0</v>
      </c>
      <c r="G6" s="233"/>
      <c r="H6" s="232">
        <f>F6</f>
        <v>0</v>
      </c>
      <c r="I6" s="233"/>
    </row>
    <row r="7" spans="1:9" x14ac:dyDescent="0.2">
      <c r="A7" s="130" t="s">
        <v>264</v>
      </c>
      <c r="B7" s="231"/>
      <c r="C7" s="231"/>
      <c r="D7" s="232"/>
      <c r="E7" s="233"/>
      <c r="F7" s="232"/>
      <c r="G7" s="233"/>
      <c r="H7" s="232"/>
      <c r="I7" s="233"/>
    </row>
    <row r="8" spans="1:9" x14ac:dyDescent="0.2">
      <c r="A8" s="130" t="s">
        <v>211</v>
      </c>
      <c r="B8" s="231"/>
      <c r="C8" s="231"/>
      <c r="D8" s="233"/>
      <c r="E8" s="233"/>
      <c r="F8" s="233"/>
      <c r="G8" s="233"/>
      <c r="H8" s="232"/>
      <c r="I8" s="233"/>
    </row>
    <row r="9" spans="1:9" x14ac:dyDescent="0.2">
      <c r="A9" s="130"/>
      <c r="B9" s="231"/>
      <c r="C9" s="231"/>
      <c r="D9" s="233"/>
      <c r="E9" s="233"/>
      <c r="F9" s="233"/>
      <c r="G9" s="233"/>
      <c r="H9" s="232"/>
      <c r="I9" s="233"/>
    </row>
    <row r="10" spans="1:9" x14ac:dyDescent="0.2">
      <c r="A10" s="131"/>
      <c r="B10" s="231"/>
      <c r="C10" s="231"/>
      <c r="D10" s="233"/>
      <c r="E10" s="233"/>
      <c r="F10" s="233"/>
      <c r="G10" s="233"/>
      <c r="H10" s="232"/>
      <c r="I10" s="233"/>
    </row>
    <row r="11" spans="1:9" x14ac:dyDescent="0.2">
      <c r="A11" s="131" t="s">
        <v>212</v>
      </c>
      <c r="B11" s="11" t="s">
        <v>213</v>
      </c>
      <c r="C11" s="11" t="s">
        <v>30</v>
      </c>
      <c r="D11" s="128">
        <v>0</v>
      </c>
      <c r="E11" s="129"/>
      <c r="F11" s="128">
        <v>0</v>
      </c>
      <c r="G11" s="129"/>
      <c r="H11" s="128">
        <f>F11</f>
        <v>0</v>
      </c>
      <c r="I11" s="129"/>
    </row>
    <row r="12" spans="1:9" x14ac:dyDescent="0.2">
      <c r="A12" s="130" t="s">
        <v>211</v>
      </c>
      <c r="B12" s="231"/>
      <c r="C12" s="231"/>
      <c r="D12" s="233"/>
      <c r="E12" s="233"/>
      <c r="F12" s="233"/>
      <c r="G12" s="233"/>
      <c r="H12" s="233"/>
      <c r="I12" s="233"/>
    </row>
    <row r="13" spans="1:9" x14ac:dyDescent="0.2">
      <c r="A13" s="131"/>
      <c r="B13" s="231"/>
      <c r="C13" s="231"/>
      <c r="D13" s="233"/>
      <c r="E13" s="233"/>
      <c r="F13" s="233"/>
      <c r="G13" s="233"/>
      <c r="H13" s="233"/>
      <c r="I13" s="233"/>
    </row>
    <row r="14" spans="1:9" x14ac:dyDescent="0.2">
      <c r="A14" s="131"/>
      <c r="B14" s="11"/>
      <c r="C14" s="11"/>
      <c r="D14" s="129"/>
      <c r="E14" s="129"/>
      <c r="F14" s="129"/>
      <c r="G14" s="129"/>
      <c r="H14" s="129"/>
      <c r="I14" s="129"/>
    </row>
    <row r="15" spans="1:9" x14ac:dyDescent="0.2">
      <c r="A15" s="131" t="s">
        <v>214</v>
      </c>
      <c r="B15" s="11" t="s">
        <v>215</v>
      </c>
      <c r="C15" s="11"/>
      <c r="D15" s="128">
        <f>D16+D17</f>
        <v>2732000</v>
      </c>
      <c r="E15" s="129" t="s">
        <v>30</v>
      </c>
      <c r="F15" s="128">
        <f>F16+F17</f>
        <v>-802817.49000000022</v>
      </c>
      <c r="G15" s="128"/>
      <c r="H15" s="128">
        <f>H16+H17</f>
        <v>-802817.49000000022</v>
      </c>
      <c r="I15" s="129"/>
    </row>
    <row r="16" spans="1:9" x14ac:dyDescent="0.2">
      <c r="A16" s="131" t="s">
        <v>216</v>
      </c>
      <c r="B16" s="11" t="s">
        <v>217</v>
      </c>
      <c r="C16" s="11"/>
      <c r="D16" s="128">
        <v>-8496900</v>
      </c>
      <c r="E16" s="129" t="s">
        <v>30</v>
      </c>
      <c r="F16" s="128">
        <v>-3602284.87</v>
      </c>
      <c r="G16" s="129"/>
      <c r="H16" s="128">
        <f>F16</f>
        <v>-3602284.87</v>
      </c>
      <c r="I16" s="129" t="s">
        <v>30</v>
      </c>
    </row>
    <row r="17" spans="1:9" x14ac:dyDescent="0.2">
      <c r="A17" s="131" t="s">
        <v>218</v>
      </c>
      <c r="B17" s="11" t="s">
        <v>219</v>
      </c>
      <c r="C17" s="11"/>
      <c r="D17" s="128">
        <v>11228900</v>
      </c>
      <c r="E17" s="129" t="s">
        <v>30</v>
      </c>
      <c r="F17" s="128">
        <v>2799467.38</v>
      </c>
      <c r="G17" s="128"/>
      <c r="H17" s="128">
        <f>F17</f>
        <v>2799467.38</v>
      </c>
      <c r="I17" s="129" t="s">
        <v>30</v>
      </c>
    </row>
    <row r="18" spans="1:9" x14ac:dyDescent="0.2">
      <c r="A18" s="131" t="s">
        <v>263</v>
      </c>
      <c r="B18" s="11" t="s">
        <v>220</v>
      </c>
      <c r="C18" s="11" t="s">
        <v>30</v>
      </c>
      <c r="D18" s="129" t="s">
        <v>30</v>
      </c>
      <c r="E18" s="129"/>
      <c r="F18" s="129"/>
      <c r="G18" s="129"/>
      <c r="H18" s="129"/>
      <c r="I18" s="129" t="s">
        <v>30</v>
      </c>
    </row>
    <row r="19" spans="1:9" ht="33.75" x14ac:dyDescent="0.2">
      <c r="A19" s="131" t="s">
        <v>221</v>
      </c>
      <c r="B19" s="11" t="s">
        <v>222</v>
      </c>
      <c r="C19" s="11" t="s">
        <v>30</v>
      </c>
      <c r="D19" s="129" t="s">
        <v>30</v>
      </c>
      <c r="E19" s="129"/>
      <c r="F19" s="129"/>
      <c r="G19" s="129" t="s">
        <v>30</v>
      </c>
      <c r="H19" s="129"/>
      <c r="I19" s="129" t="s">
        <v>30</v>
      </c>
    </row>
    <row r="20" spans="1:9" x14ac:dyDescent="0.2">
      <c r="A20" s="130" t="s">
        <v>211</v>
      </c>
      <c r="B20" s="231" t="s">
        <v>223</v>
      </c>
      <c r="C20" s="231" t="s">
        <v>30</v>
      </c>
      <c r="D20" s="233" t="s">
        <v>30</v>
      </c>
      <c r="E20" s="233"/>
      <c r="F20" s="233" t="s">
        <v>30</v>
      </c>
      <c r="G20" s="233" t="s">
        <v>30</v>
      </c>
      <c r="H20" s="233"/>
      <c r="I20" s="233" t="s">
        <v>30</v>
      </c>
    </row>
    <row r="21" spans="1:9" ht="22.5" x14ac:dyDescent="0.2">
      <c r="A21" s="131" t="s">
        <v>224</v>
      </c>
      <c r="B21" s="231"/>
      <c r="C21" s="231"/>
      <c r="D21" s="233"/>
      <c r="E21" s="233"/>
      <c r="F21" s="233"/>
      <c r="G21" s="233"/>
      <c r="H21" s="233"/>
      <c r="I21" s="233"/>
    </row>
    <row r="22" spans="1:9" ht="22.5" x14ac:dyDescent="0.2">
      <c r="A22" s="131" t="s">
        <v>225</v>
      </c>
      <c r="B22" s="11" t="s">
        <v>226</v>
      </c>
      <c r="C22" s="11" t="s">
        <v>30</v>
      </c>
      <c r="D22" s="129" t="s">
        <v>30</v>
      </c>
      <c r="E22" s="129"/>
      <c r="F22" s="129"/>
      <c r="G22" s="129" t="s">
        <v>30</v>
      </c>
      <c r="H22" s="129"/>
      <c r="I22" s="129" t="s">
        <v>30</v>
      </c>
    </row>
    <row r="23" spans="1:9" x14ac:dyDescent="0.2">
      <c r="A23" s="131" t="s">
        <v>227</v>
      </c>
      <c r="B23" s="11" t="s">
        <v>228</v>
      </c>
      <c r="C23" s="11" t="s">
        <v>30</v>
      </c>
      <c r="D23" s="132" t="s">
        <v>30</v>
      </c>
      <c r="E23" s="132" t="s">
        <v>30</v>
      </c>
      <c r="F23" s="128"/>
      <c r="G23" s="132"/>
      <c r="H23" s="128"/>
      <c r="I23" s="132" t="s">
        <v>30</v>
      </c>
    </row>
    <row r="24" spans="1:9" x14ac:dyDescent="0.2">
      <c r="A24" s="127" t="s">
        <v>31</v>
      </c>
      <c r="B24" s="231" t="s">
        <v>229</v>
      </c>
      <c r="C24" s="231" t="s">
        <v>30</v>
      </c>
      <c r="D24" s="234" t="s">
        <v>30</v>
      </c>
      <c r="E24" s="234" t="s">
        <v>30</v>
      </c>
      <c r="F24" s="232"/>
      <c r="G24" s="234"/>
      <c r="H24" s="232"/>
      <c r="I24" s="234" t="s">
        <v>30</v>
      </c>
    </row>
    <row r="25" spans="1:9" x14ac:dyDescent="0.2">
      <c r="A25" s="130" t="s">
        <v>265</v>
      </c>
      <c r="B25" s="231"/>
      <c r="C25" s="231"/>
      <c r="D25" s="234"/>
      <c r="E25" s="234"/>
      <c r="F25" s="232"/>
      <c r="G25" s="234"/>
      <c r="H25" s="232"/>
      <c r="I25" s="234"/>
    </row>
    <row r="26" spans="1:9" x14ac:dyDescent="0.2">
      <c r="A26" s="131" t="s">
        <v>266</v>
      </c>
      <c r="B26" s="11" t="s">
        <v>230</v>
      </c>
      <c r="C26" s="11" t="s">
        <v>30</v>
      </c>
      <c r="D26" s="132" t="s">
        <v>30</v>
      </c>
      <c r="E26" s="132" t="s">
        <v>30</v>
      </c>
      <c r="F26" s="128"/>
      <c r="G26" s="132"/>
      <c r="H26" s="128"/>
      <c r="I26" s="132" t="s">
        <v>30</v>
      </c>
    </row>
    <row r="28" spans="1:9" ht="26.25" customHeight="1" x14ac:dyDescent="0.2">
      <c r="A28" s="133" t="s">
        <v>231</v>
      </c>
      <c r="C28" s="134" t="s">
        <v>309</v>
      </c>
      <c r="E28" s="235" t="s">
        <v>232</v>
      </c>
      <c r="F28" s="235"/>
      <c r="G28" s="117" t="s">
        <v>233</v>
      </c>
      <c r="H28" s="236" t="s">
        <v>311</v>
      </c>
      <c r="I28" s="236"/>
    </row>
    <row r="29" spans="1:9" x14ac:dyDescent="0.2">
      <c r="C29" s="135" t="s">
        <v>234</v>
      </c>
      <c r="G29" s="136" t="s">
        <v>235</v>
      </c>
      <c r="H29" s="237" t="s">
        <v>234</v>
      </c>
      <c r="I29" s="237"/>
    </row>
    <row r="31" spans="1:9" x14ac:dyDescent="0.2">
      <c r="A31" s="137" t="s">
        <v>236</v>
      </c>
      <c r="C31" s="138" t="s">
        <v>310</v>
      </c>
    </row>
    <row r="32" spans="1:9" x14ac:dyDescent="0.2">
      <c r="C32" s="135" t="s">
        <v>234</v>
      </c>
    </row>
    <row r="34" spans="1:1" x14ac:dyDescent="0.2">
      <c r="A34" s="139">
        <f>'1'!C3</f>
        <v>42522</v>
      </c>
    </row>
  </sheetData>
  <mergeCells count="50">
    <mergeCell ref="E28:F28"/>
    <mergeCell ref="H28:I28"/>
    <mergeCell ref="H29:I29"/>
    <mergeCell ref="H20:H21"/>
    <mergeCell ref="I20:I21"/>
    <mergeCell ref="E24:E25"/>
    <mergeCell ref="F24:F25"/>
    <mergeCell ref="G24:G25"/>
    <mergeCell ref="H24:H25"/>
    <mergeCell ref="I24:I25"/>
    <mergeCell ref="G20:G21"/>
    <mergeCell ref="B24:B25"/>
    <mergeCell ref="C24:C25"/>
    <mergeCell ref="D24:D25"/>
    <mergeCell ref="G8:G10"/>
    <mergeCell ref="H8:H10"/>
    <mergeCell ref="B20:B21"/>
    <mergeCell ref="C20:C21"/>
    <mergeCell ref="D20:D21"/>
    <mergeCell ref="E20:E21"/>
    <mergeCell ref="F20:F21"/>
    <mergeCell ref="I8:I10"/>
    <mergeCell ref="B12:B13"/>
    <mergeCell ref="C12:C13"/>
    <mergeCell ref="D12:D13"/>
    <mergeCell ref="E12:E13"/>
    <mergeCell ref="F12:F13"/>
    <mergeCell ref="G12:G13"/>
    <mergeCell ref="H12:H13"/>
    <mergeCell ref="I12:I13"/>
    <mergeCell ref="B8:B10"/>
    <mergeCell ref="C8:C10"/>
    <mergeCell ref="D8:D10"/>
    <mergeCell ref="E8:E10"/>
    <mergeCell ref="F8:F10"/>
    <mergeCell ref="I2:I3"/>
    <mergeCell ref="B6:B7"/>
    <mergeCell ref="C6:C7"/>
    <mergeCell ref="D6:D7"/>
    <mergeCell ref="E6:E7"/>
    <mergeCell ref="F6:F7"/>
    <mergeCell ref="G6:G7"/>
    <mergeCell ref="H6:H7"/>
    <mergeCell ref="I6:I7"/>
    <mergeCell ref="A1:G1"/>
    <mergeCell ref="A2:A3"/>
    <mergeCell ref="B2:B3"/>
    <mergeCell ref="C2:C3"/>
    <mergeCell ref="D2:D3"/>
    <mergeCell ref="E2:H2"/>
  </mergeCells>
  <pageMargins left="0.23622047244094491" right="0.23622047244094491" top="0.74803149606299213" bottom="0.18"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vt:lpstr>
      <vt:lpstr>2</vt:lpstr>
      <vt:lpstr>3</vt:lpstr>
      <vt:lpstr>'1'!Область_печати</vt:lpstr>
      <vt:lpstr>'2'!Область_печати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jenya</dc:creator>
  <cp:lastModifiedBy>user</cp:lastModifiedBy>
  <cp:lastPrinted>2016-05-05T09:05:54Z</cp:lastPrinted>
  <dcterms:created xsi:type="dcterms:W3CDTF">2014-01-16T06:47:14Z</dcterms:created>
  <dcterms:modified xsi:type="dcterms:W3CDTF">2016-06-08T06:48:19Z</dcterms:modified>
</cp:coreProperties>
</file>