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 codeName="ЭтаКнига" defaultThemeVersion="124226"/>
  <bookViews>
    <workbookView xWindow="2055" yWindow="120" windowWidth="25845" windowHeight="12135"/>
  </bookViews>
  <sheets>
    <sheet name="ВВОД" sheetId="1" r:id="rId1"/>
    <sheet name="справочник_поселений" sheetId="5" r:id="rId2"/>
    <sheet name="МО" sheetId="4" state="hidden" r:id="rId3"/>
  </sheets>
  <externalReferences>
    <externalReference r:id="rId4"/>
  </externalReferences>
  <definedNames>
    <definedName name="InputRange">#REF!</definedName>
    <definedName name="InputRange01">[1]Анкета_Сбор!#REF!</definedName>
    <definedName name="InputRange02">[1]Анкета_Сбор!#REF!</definedName>
    <definedName name="InputRange11">#REF!</definedName>
    <definedName name="InputRange2">#REF!</definedName>
    <definedName name="_xlnm.Print_Area" localSheetId="0">ВВОД!$C$1:$P$488</definedName>
  </definedNames>
  <calcPr calcId="145621" iterateDelta="1E-4"/>
</workbook>
</file>

<file path=xl/calcChain.xml><?xml version="1.0" encoding="utf-8"?>
<calcChain xmlns="http://schemas.openxmlformats.org/spreadsheetml/2006/main">
  <c r="F17" i="1" l="1"/>
  <c r="P378" i="1" l="1"/>
  <c r="O378" i="1"/>
  <c r="N378" i="1"/>
  <c r="M378" i="1"/>
  <c r="L378" i="1"/>
  <c r="K378" i="1"/>
  <c r="J378" i="1"/>
  <c r="I378" i="1"/>
  <c r="H378" i="1"/>
  <c r="G378" i="1"/>
  <c r="F378" i="1"/>
  <c r="P184" i="1"/>
  <c r="O184" i="1"/>
  <c r="N184" i="1"/>
  <c r="M184" i="1"/>
  <c r="L184" i="1"/>
  <c r="K184" i="1"/>
  <c r="J184" i="1"/>
  <c r="I184" i="1"/>
  <c r="H184" i="1"/>
  <c r="G184" i="1"/>
  <c r="F184" i="1"/>
  <c r="G348" i="1" l="1"/>
  <c r="N348" i="1"/>
  <c r="O348" i="1"/>
  <c r="P348" i="1"/>
  <c r="M348" i="1"/>
  <c r="L348" i="1"/>
  <c r="H348" i="1"/>
  <c r="I348" i="1"/>
  <c r="J348" i="1"/>
  <c r="K348" i="1"/>
  <c r="G346" i="1"/>
  <c r="M445" i="1"/>
  <c r="M137" i="1"/>
  <c r="G129" i="1"/>
  <c r="P399" i="1" l="1"/>
  <c r="O399" i="1"/>
  <c r="N399" i="1"/>
  <c r="M399" i="1"/>
  <c r="F141" i="1" l="1"/>
  <c r="P170" i="1"/>
  <c r="O170" i="1"/>
  <c r="P171" i="1" s="1"/>
  <c r="N170" i="1"/>
  <c r="O171" i="1" s="1"/>
  <c r="M170" i="1"/>
  <c r="N171" i="1" s="1"/>
  <c r="L170" i="1"/>
  <c r="K170" i="1"/>
  <c r="L171" i="1" s="1"/>
  <c r="J170" i="1"/>
  <c r="K171" i="1" s="1"/>
  <c r="I170" i="1"/>
  <c r="J171" i="1" s="1"/>
  <c r="H170" i="1"/>
  <c r="I171" i="1" s="1"/>
  <c r="G170" i="1"/>
  <c r="H171" i="1" s="1"/>
  <c r="F170" i="1"/>
  <c r="G171" i="1" s="1"/>
  <c r="L117" i="1"/>
  <c r="P117" i="1"/>
  <c r="O117" i="1"/>
  <c r="N117" i="1"/>
  <c r="K117" i="1"/>
  <c r="J117" i="1"/>
  <c r="I117" i="1"/>
  <c r="H117" i="1"/>
  <c r="G117" i="1"/>
  <c r="P63" i="1"/>
  <c r="O63" i="1"/>
  <c r="N63" i="1"/>
  <c r="L63" i="1"/>
  <c r="K63" i="1"/>
  <c r="J63" i="1"/>
  <c r="I63" i="1"/>
  <c r="H63" i="1"/>
  <c r="G63" i="1"/>
  <c r="C2" i="1" l="1"/>
  <c r="J469" i="1" l="1"/>
  <c r="I477" i="1" l="1"/>
  <c r="M476" i="1"/>
  <c r="I467" i="1"/>
  <c r="I468" i="1" s="1"/>
  <c r="P460" i="1"/>
  <c r="P459" i="1"/>
  <c r="P458" i="1"/>
  <c r="P457" i="1"/>
  <c r="P456" i="1"/>
  <c r="P455" i="1"/>
  <c r="P454" i="1"/>
  <c r="P453" i="1"/>
  <c r="P452" i="1"/>
  <c r="P451" i="1"/>
  <c r="P450" i="1"/>
  <c r="P449" i="1"/>
  <c r="P448" i="1"/>
  <c r="P447" i="1"/>
  <c r="P446" i="1"/>
  <c r="P445" i="1"/>
  <c r="P444" i="1"/>
  <c r="P443" i="1"/>
  <c r="P442" i="1"/>
  <c r="O460" i="1"/>
  <c r="O459" i="1"/>
  <c r="O458" i="1"/>
  <c r="O457" i="1"/>
  <c r="O456" i="1"/>
  <c r="O455" i="1"/>
  <c r="O454" i="1"/>
  <c r="O453" i="1"/>
  <c r="O452" i="1"/>
  <c r="O451" i="1"/>
  <c r="O450" i="1"/>
  <c r="O449" i="1"/>
  <c r="O448" i="1"/>
  <c r="O447" i="1"/>
  <c r="O446" i="1"/>
  <c r="O445" i="1"/>
  <c r="O444" i="1"/>
  <c r="O443" i="1"/>
  <c r="O442" i="1"/>
  <c r="N445" i="1"/>
  <c r="N460" i="1"/>
  <c r="N459" i="1"/>
  <c r="N458" i="1"/>
  <c r="N457" i="1"/>
  <c r="N456" i="1"/>
  <c r="N455" i="1"/>
  <c r="N454" i="1"/>
  <c r="N453" i="1"/>
  <c r="N452" i="1"/>
  <c r="N451" i="1"/>
  <c r="N450" i="1"/>
  <c r="N449" i="1"/>
  <c r="N448" i="1"/>
  <c r="N447" i="1"/>
  <c r="N446" i="1"/>
  <c r="N444" i="1"/>
  <c r="N443" i="1"/>
  <c r="N442" i="1"/>
  <c r="N440" i="1" s="1"/>
  <c r="M460" i="1"/>
  <c r="M459" i="1"/>
  <c r="M458" i="1"/>
  <c r="M457" i="1"/>
  <c r="M456" i="1"/>
  <c r="M455" i="1"/>
  <c r="M454" i="1"/>
  <c r="M453" i="1"/>
  <c r="M452" i="1"/>
  <c r="M451" i="1"/>
  <c r="M450" i="1"/>
  <c r="M449" i="1"/>
  <c r="M448" i="1"/>
  <c r="M447" i="1"/>
  <c r="M446" i="1"/>
  <c r="M444" i="1"/>
  <c r="M443" i="1"/>
  <c r="M442" i="1"/>
  <c r="M368" i="1"/>
  <c r="N366" i="1"/>
  <c r="O366" i="1"/>
  <c r="P366" i="1"/>
  <c r="M366" i="1"/>
  <c r="N364" i="1"/>
  <c r="O364" i="1"/>
  <c r="P364" i="1"/>
  <c r="M364" i="1"/>
  <c r="N362" i="1"/>
  <c r="O362" i="1"/>
  <c r="P362" i="1"/>
  <c r="M362" i="1"/>
  <c r="N360" i="1"/>
  <c r="O360" i="1"/>
  <c r="P360" i="1"/>
  <c r="M360" i="1"/>
  <c r="N358" i="1"/>
  <c r="O358" i="1"/>
  <c r="P358" i="1"/>
  <c r="M358" i="1"/>
  <c r="N356" i="1"/>
  <c r="O356" i="1"/>
  <c r="P356" i="1"/>
  <c r="M356" i="1"/>
  <c r="N354" i="1"/>
  <c r="O354" i="1"/>
  <c r="P354" i="1"/>
  <c r="M354" i="1"/>
  <c r="N352" i="1"/>
  <c r="O352" i="1"/>
  <c r="P352" i="1"/>
  <c r="M352" i="1"/>
  <c r="N350" i="1"/>
  <c r="O350" i="1"/>
  <c r="P350" i="1"/>
  <c r="M350" i="1"/>
  <c r="N346" i="1"/>
  <c r="O346" i="1"/>
  <c r="P346" i="1"/>
  <c r="M346" i="1"/>
  <c r="N344" i="1"/>
  <c r="O344" i="1"/>
  <c r="P344" i="1"/>
  <c r="M344" i="1"/>
  <c r="N342" i="1"/>
  <c r="O342" i="1"/>
  <c r="P342" i="1"/>
  <c r="M342" i="1"/>
  <c r="N340" i="1"/>
  <c r="O340" i="1"/>
  <c r="P340" i="1"/>
  <c r="M340" i="1"/>
  <c r="N338" i="1"/>
  <c r="O338" i="1"/>
  <c r="P338" i="1"/>
  <c r="M338" i="1"/>
  <c r="N336" i="1"/>
  <c r="O336" i="1"/>
  <c r="P336" i="1"/>
  <c r="M336" i="1"/>
  <c r="N334" i="1"/>
  <c r="O334" i="1"/>
  <c r="P334" i="1"/>
  <c r="M334" i="1"/>
  <c r="N332" i="1"/>
  <c r="O332" i="1"/>
  <c r="P332" i="1"/>
  <c r="M332" i="1"/>
  <c r="N330" i="1"/>
  <c r="O330" i="1"/>
  <c r="P330" i="1"/>
  <c r="M330" i="1"/>
  <c r="N328" i="1"/>
  <c r="O328" i="1"/>
  <c r="P328" i="1"/>
  <c r="M328" i="1"/>
  <c r="N326" i="1"/>
  <c r="O326" i="1"/>
  <c r="P326" i="1"/>
  <c r="M326" i="1"/>
  <c r="N324" i="1"/>
  <c r="O324" i="1"/>
  <c r="P324" i="1"/>
  <c r="M324" i="1"/>
  <c r="N322" i="1"/>
  <c r="O322" i="1"/>
  <c r="P322" i="1"/>
  <c r="M322" i="1"/>
  <c r="N320" i="1"/>
  <c r="O320" i="1"/>
  <c r="P320" i="1"/>
  <c r="M320" i="1"/>
  <c r="N318" i="1"/>
  <c r="O318" i="1"/>
  <c r="P318" i="1"/>
  <c r="M318" i="1"/>
  <c r="N316" i="1"/>
  <c r="O316" i="1"/>
  <c r="P316" i="1"/>
  <c r="M316" i="1"/>
  <c r="N314" i="1"/>
  <c r="O314" i="1"/>
  <c r="P314" i="1"/>
  <c r="M314" i="1"/>
  <c r="N312" i="1"/>
  <c r="O312" i="1"/>
  <c r="P312" i="1"/>
  <c r="M312" i="1"/>
  <c r="N310" i="1"/>
  <c r="O310" i="1"/>
  <c r="P310" i="1"/>
  <c r="M310" i="1"/>
  <c r="G67" i="1"/>
  <c r="P17" i="1"/>
  <c r="P16" i="1" s="1"/>
  <c r="F16" i="1"/>
  <c r="G17" i="1"/>
  <c r="G16" i="1" s="1"/>
  <c r="H16" i="1"/>
  <c r="I17" i="1"/>
  <c r="I16" i="1" s="1"/>
  <c r="J17" i="1"/>
  <c r="J16" i="1" s="1"/>
  <c r="K17" i="1"/>
  <c r="K16" i="1" s="1"/>
  <c r="L17" i="1"/>
  <c r="L16" i="1" s="1"/>
  <c r="M17" i="1"/>
  <c r="M16" i="1" s="1"/>
  <c r="N17" i="1"/>
  <c r="N16" i="1" s="1"/>
  <c r="O17" i="1"/>
  <c r="O16" i="1" s="1"/>
  <c r="P30" i="1"/>
  <c r="M440" i="1" l="1"/>
  <c r="P440" i="1"/>
  <c r="O440" i="1"/>
  <c r="N14" i="1"/>
  <c r="J14" i="1"/>
  <c r="M14" i="1"/>
  <c r="I14" i="1"/>
  <c r="L14" i="1"/>
  <c r="H14" i="1"/>
  <c r="O14" i="1"/>
  <c r="K14" i="1"/>
  <c r="G14" i="1"/>
  <c r="F14" i="1"/>
  <c r="P14" i="1"/>
  <c r="G473" i="1"/>
  <c r="P368" i="1" l="1"/>
  <c r="O368" i="1"/>
  <c r="P369" i="1" s="1"/>
  <c r="N368" i="1"/>
  <c r="O369" i="1" s="1"/>
  <c r="N369" i="1"/>
  <c r="L368" i="1"/>
  <c r="K368" i="1"/>
  <c r="L369" i="1" s="1"/>
  <c r="J368" i="1"/>
  <c r="K369" i="1" s="1"/>
  <c r="I368" i="1"/>
  <c r="J369" i="1" s="1"/>
  <c r="H368" i="1"/>
  <c r="I369" i="1" s="1"/>
  <c r="G368" i="1"/>
  <c r="H369" i="1" s="1"/>
  <c r="F368" i="1"/>
  <c r="G369" i="1" s="1"/>
  <c r="P367" i="1"/>
  <c r="O367" i="1"/>
  <c r="N367" i="1"/>
  <c r="L366" i="1"/>
  <c r="K366" i="1"/>
  <c r="L367" i="1" s="1"/>
  <c r="J366" i="1"/>
  <c r="K367" i="1" s="1"/>
  <c r="I366" i="1"/>
  <c r="J367" i="1" s="1"/>
  <c r="H366" i="1"/>
  <c r="I367" i="1" s="1"/>
  <c r="G366" i="1"/>
  <c r="H367" i="1" s="1"/>
  <c r="F366" i="1"/>
  <c r="G367" i="1" s="1"/>
  <c r="P365" i="1"/>
  <c r="O365" i="1"/>
  <c r="N365" i="1"/>
  <c r="L364" i="1"/>
  <c r="K364" i="1"/>
  <c r="L365" i="1" s="1"/>
  <c r="J364" i="1"/>
  <c r="K365" i="1" s="1"/>
  <c r="I364" i="1"/>
  <c r="J365" i="1" s="1"/>
  <c r="H364" i="1"/>
  <c r="I365" i="1" s="1"/>
  <c r="G364" i="1"/>
  <c r="H365" i="1" s="1"/>
  <c r="F364" i="1"/>
  <c r="G365" i="1" s="1"/>
  <c r="P363" i="1"/>
  <c r="O363" i="1"/>
  <c r="N363" i="1"/>
  <c r="L362" i="1"/>
  <c r="K362" i="1"/>
  <c r="L363" i="1" s="1"/>
  <c r="J362" i="1"/>
  <c r="K363" i="1" s="1"/>
  <c r="I362" i="1"/>
  <c r="J363" i="1" s="1"/>
  <c r="H362" i="1"/>
  <c r="I363" i="1" s="1"/>
  <c r="G362" i="1"/>
  <c r="H363" i="1" s="1"/>
  <c r="F362" i="1"/>
  <c r="G363" i="1" s="1"/>
  <c r="P361" i="1"/>
  <c r="O361" i="1"/>
  <c r="N361" i="1"/>
  <c r="L360" i="1"/>
  <c r="K360" i="1"/>
  <c r="L361" i="1" s="1"/>
  <c r="J360" i="1"/>
  <c r="K361" i="1" s="1"/>
  <c r="I360" i="1"/>
  <c r="J361" i="1" s="1"/>
  <c r="H360" i="1"/>
  <c r="I361" i="1" s="1"/>
  <c r="G360" i="1"/>
  <c r="H361" i="1" s="1"/>
  <c r="F360" i="1"/>
  <c r="G361" i="1" s="1"/>
  <c r="P359" i="1"/>
  <c r="O359" i="1"/>
  <c r="N359" i="1"/>
  <c r="L358" i="1"/>
  <c r="K358" i="1"/>
  <c r="L359" i="1" s="1"/>
  <c r="J358" i="1"/>
  <c r="K359" i="1" s="1"/>
  <c r="I358" i="1"/>
  <c r="J359" i="1" s="1"/>
  <c r="H358" i="1"/>
  <c r="I359" i="1" s="1"/>
  <c r="G358" i="1"/>
  <c r="H359" i="1" s="1"/>
  <c r="F358" i="1"/>
  <c r="G359" i="1" s="1"/>
  <c r="P357" i="1"/>
  <c r="O357" i="1"/>
  <c r="N357" i="1"/>
  <c r="L356" i="1"/>
  <c r="K356" i="1"/>
  <c r="L357" i="1" s="1"/>
  <c r="J356" i="1"/>
  <c r="K357" i="1" s="1"/>
  <c r="I356" i="1"/>
  <c r="J357" i="1" s="1"/>
  <c r="H356" i="1"/>
  <c r="I357" i="1" s="1"/>
  <c r="G356" i="1"/>
  <c r="H357" i="1" s="1"/>
  <c r="F356" i="1"/>
  <c r="G357" i="1" s="1"/>
  <c r="P355" i="1"/>
  <c r="O355" i="1"/>
  <c r="N355" i="1"/>
  <c r="L354" i="1"/>
  <c r="K354" i="1"/>
  <c r="L355" i="1" s="1"/>
  <c r="J354" i="1"/>
  <c r="K355" i="1" s="1"/>
  <c r="I354" i="1"/>
  <c r="J355" i="1" s="1"/>
  <c r="H354" i="1"/>
  <c r="I355" i="1" s="1"/>
  <c r="G354" i="1"/>
  <c r="H355" i="1" s="1"/>
  <c r="F354" i="1"/>
  <c r="G355" i="1" s="1"/>
  <c r="P353" i="1"/>
  <c r="O353" i="1"/>
  <c r="N353" i="1"/>
  <c r="L352" i="1"/>
  <c r="K352" i="1"/>
  <c r="L353" i="1" s="1"/>
  <c r="J352" i="1"/>
  <c r="K353" i="1" s="1"/>
  <c r="I352" i="1"/>
  <c r="J353" i="1" s="1"/>
  <c r="H352" i="1"/>
  <c r="I353" i="1" s="1"/>
  <c r="G352" i="1"/>
  <c r="H353" i="1" s="1"/>
  <c r="F352" i="1"/>
  <c r="G353" i="1" s="1"/>
  <c r="P351" i="1"/>
  <c r="O351" i="1"/>
  <c r="N351" i="1"/>
  <c r="L350" i="1"/>
  <c r="K350" i="1"/>
  <c r="L351" i="1" s="1"/>
  <c r="J350" i="1"/>
  <c r="K351" i="1" s="1"/>
  <c r="I350" i="1"/>
  <c r="J351" i="1" s="1"/>
  <c r="H350" i="1"/>
  <c r="I351" i="1" s="1"/>
  <c r="G350" i="1"/>
  <c r="H351" i="1" s="1"/>
  <c r="F350" i="1"/>
  <c r="G351" i="1" s="1"/>
  <c r="G301" i="1"/>
  <c r="P307" i="1"/>
  <c r="O307" i="1"/>
  <c r="N307" i="1"/>
  <c r="L307" i="1"/>
  <c r="K307" i="1"/>
  <c r="J307" i="1"/>
  <c r="I307" i="1"/>
  <c r="H307" i="1"/>
  <c r="G307" i="1"/>
  <c r="D306" i="1"/>
  <c r="D368" i="1" s="1"/>
  <c r="P305" i="1"/>
  <c r="O305" i="1"/>
  <c r="N305" i="1"/>
  <c r="L305" i="1"/>
  <c r="K305" i="1"/>
  <c r="J305" i="1"/>
  <c r="I305" i="1"/>
  <c r="H305" i="1"/>
  <c r="G305" i="1"/>
  <c r="D304" i="1"/>
  <c r="D366" i="1" s="1"/>
  <c r="P303" i="1"/>
  <c r="O303" i="1"/>
  <c r="N303" i="1"/>
  <c r="L303" i="1"/>
  <c r="K303" i="1"/>
  <c r="J303" i="1"/>
  <c r="I303" i="1"/>
  <c r="H303" i="1"/>
  <c r="G303" i="1"/>
  <c r="D302" i="1"/>
  <c r="D364" i="1" s="1"/>
  <c r="P301" i="1"/>
  <c r="O301" i="1"/>
  <c r="N301" i="1"/>
  <c r="L301" i="1"/>
  <c r="K301" i="1"/>
  <c r="J301" i="1"/>
  <c r="I301" i="1"/>
  <c r="H301" i="1"/>
  <c r="D300" i="1"/>
  <c r="D362" i="1" s="1"/>
  <c r="P299" i="1"/>
  <c r="O299" i="1"/>
  <c r="N299" i="1"/>
  <c r="L299" i="1"/>
  <c r="K299" i="1"/>
  <c r="J299" i="1"/>
  <c r="I299" i="1"/>
  <c r="H299" i="1"/>
  <c r="G299" i="1"/>
  <c r="D298" i="1"/>
  <c r="D360" i="1" s="1"/>
  <c r="P297" i="1"/>
  <c r="O297" i="1"/>
  <c r="N297" i="1"/>
  <c r="L297" i="1"/>
  <c r="K297" i="1"/>
  <c r="J297" i="1"/>
  <c r="I297" i="1"/>
  <c r="H297" i="1"/>
  <c r="G297" i="1"/>
  <c r="D296" i="1"/>
  <c r="D358" i="1" s="1"/>
  <c r="P295" i="1"/>
  <c r="O295" i="1"/>
  <c r="N295" i="1"/>
  <c r="L295" i="1"/>
  <c r="K295" i="1"/>
  <c r="J295" i="1"/>
  <c r="I295" i="1"/>
  <c r="H295" i="1"/>
  <c r="G295" i="1"/>
  <c r="D294" i="1"/>
  <c r="D356" i="1" s="1"/>
  <c r="P293" i="1"/>
  <c r="O293" i="1"/>
  <c r="N293" i="1"/>
  <c r="L293" i="1"/>
  <c r="K293" i="1"/>
  <c r="J293" i="1"/>
  <c r="I293" i="1"/>
  <c r="H293" i="1"/>
  <c r="G293" i="1"/>
  <c r="D292" i="1"/>
  <c r="D354" i="1" s="1"/>
  <c r="P291" i="1"/>
  <c r="O291" i="1"/>
  <c r="N291" i="1"/>
  <c r="L291" i="1"/>
  <c r="K291" i="1"/>
  <c r="J291" i="1"/>
  <c r="I291" i="1"/>
  <c r="H291" i="1"/>
  <c r="G291" i="1"/>
  <c r="D290" i="1"/>
  <c r="D352" i="1" s="1"/>
  <c r="P289" i="1"/>
  <c r="O289" i="1"/>
  <c r="N289" i="1"/>
  <c r="L289" i="1"/>
  <c r="K289" i="1"/>
  <c r="J289" i="1"/>
  <c r="I289" i="1"/>
  <c r="H289" i="1"/>
  <c r="G289" i="1"/>
  <c r="D288" i="1"/>
  <c r="D350" i="1" s="1"/>
  <c r="G249" i="1"/>
  <c r="P245" i="1"/>
  <c r="O245" i="1"/>
  <c r="N245" i="1"/>
  <c r="L245" i="1"/>
  <c r="K245" i="1"/>
  <c r="J245" i="1"/>
  <c r="I245" i="1"/>
  <c r="H245" i="1"/>
  <c r="G245" i="1"/>
  <c r="P243" i="1"/>
  <c r="O243" i="1"/>
  <c r="N243" i="1"/>
  <c r="L243" i="1"/>
  <c r="K243" i="1"/>
  <c r="J243" i="1"/>
  <c r="I243" i="1"/>
  <c r="H243" i="1"/>
  <c r="G243" i="1"/>
  <c r="P241" i="1"/>
  <c r="O241" i="1"/>
  <c r="N241" i="1"/>
  <c r="L241" i="1"/>
  <c r="K241" i="1"/>
  <c r="J241" i="1"/>
  <c r="I241" i="1"/>
  <c r="H241" i="1"/>
  <c r="G241" i="1"/>
  <c r="P239" i="1"/>
  <c r="O239" i="1"/>
  <c r="N239" i="1"/>
  <c r="L239" i="1"/>
  <c r="K239" i="1"/>
  <c r="J239" i="1"/>
  <c r="I239" i="1"/>
  <c r="H239" i="1"/>
  <c r="G239" i="1"/>
  <c r="P237" i="1"/>
  <c r="O237" i="1"/>
  <c r="N237" i="1"/>
  <c r="L237" i="1"/>
  <c r="K237" i="1"/>
  <c r="J237" i="1"/>
  <c r="I237" i="1"/>
  <c r="H237" i="1"/>
  <c r="G237" i="1"/>
  <c r="P235" i="1"/>
  <c r="O235" i="1"/>
  <c r="N235" i="1"/>
  <c r="L235" i="1"/>
  <c r="K235" i="1"/>
  <c r="J235" i="1"/>
  <c r="I235" i="1"/>
  <c r="H235" i="1"/>
  <c r="G235" i="1"/>
  <c r="P233" i="1"/>
  <c r="O233" i="1"/>
  <c r="N233" i="1"/>
  <c r="L233" i="1"/>
  <c r="K233" i="1"/>
  <c r="J233" i="1"/>
  <c r="I233" i="1"/>
  <c r="H233" i="1"/>
  <c r="G233" i="1"/>
  <c r="P231" i="1"/>
  <c r="O231" i="1"/>
  <c r="N231" i="1"/>
  <c r="L231" i="1"/>
  <c r="K231" i="1"/>
  <c r="J231" i="1"/>
  <c r="I231" i="1"/>
  <c r="H231" i="1"/>
  <c r="G231" i="1"/>
  <c r="P229" i="1"/>
  <c r="O229" i="1"/>
  <c r="N229" i="1"/>
  <c r="L229" i="1"/>
  <c r="K229" i="1"/>
  <c r="J229" i="1"/>
  <c r="I229" i="1"/>
  <c r="H229" i="1"/>
  <c r="G229" i="1"/>
  <c r="P227" i="1"/>
  <c r="O227" i="1"/>
  <c r="N227" i="1"/>
  <c r="L227" i="1"/>
  <c r="K227" i="1"/>
  <c r="J227" i="1"/>
  <c r="I227" i="1"/>
  <c r="H227" i="1"/>
  <c r="G227" i="1"/>
  <c r="D443" i="1" l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42" i="1"/>
  <c r="D438" i="1"/>
  <c r="D436" i="1"/>
  <c r="D434" i="1"/>
  <c r="D432" i="1"/>
  <c r="D430" i="1"/>
  <c r="D428" i="1"/>
  <c r="D426" i="1"/>
  <c r="D424" i="1"/>
  <c r="D422" i="1"/>
  <c r="D420" i="1"/>
  <c r="D418" i="1"/>
  <c r="D416" i="1"/>
  <c r="D414" i="1"/>
  <c r="D412" i="1"/>
  <c r="D410" i="1"/>
  <c r="D408" i="1"/>
  <c r="D406" i="1"/>
  <c r="D404" i="1"/>
  <c r="D402" i="1"/>
  <c r="D286" i="1"/>
  <c r="D348" i="1" s="1"/>
  <c r="D284" i="1"/>
  <c r="D346" i="1" s="1"/>
  <c r="D282" i="1"/>
  <c r="D344" i="1" s="1"/>
  <c r="D280" i="1"/>
  <c r="D342" i="1" s="1"/>
  <c r="D278" i="1"/>
  <c r="D340" i="1" s="1"/>
  <c r="D276" i="1"/>
  <c r="D338" i="1" s="1"/>
  <c r="D274" i="1"/>
  <c r="D336" i="1" s="1"/>
  <c r="D272" i="1"/>
  <c r="D334" i="1" s="1"/>
  <c r="D270" i="1"/>
  <c r="D332" i="1" s="1"/>
  <c r="D268" i="1"/>
  <c r="D330" i="1" s="1"/>
  <c r="D266" i="1"/>
  <c r="D328" i="1" s="1"/>
  <c r="D264" i="1"/>
  <c r="D326" i="1" s="1"/>
  <c r="D262" i="1"/>
  <c r="D324" i="1" s="1"/>
  <c r="D260" i="1"/>
  <c r="D322" i="1" s="1"/>
  <c r="D258" i="1"/>
  <c r="D320" i="1" s="1"/>
  <c r="D256" i="1"/>
  <c r="D318" i="1" s="1"/>
  <c r="D254" i="1"/>
  <c r="D316" i="1" s="1"/>
  <c r="D252" i="1"/>
  <c r="D314" i="1" s="1"/>
  <c r="D250" i="1"/>
  <c r="D312" i="1" s="1"/>
  <c r="D248" i="1"/>
  <c r="D310" i="1" s="1"/>
  <c r="P115" i="1" l="1"/>
  <c r="K111" i="1"/>
  <c r="M125" i="1" l="1"/>
  <c r="G51" i="1"/>
  <c r="H51" i="1"/>
  <c r="I51" i="1"/>
  <c r="J51" i="1"/>
  <c r="K51" i="1"/>
  <c r="L51" i="1"/>
  <c r="N51" i="1"/>
  <c r="O51" i="1"/>
  <c r="P51" i="1"/>
  <c r="G203" i="1"/>
  <c r="H203" i="1"/>
  <c r="I203" i="1"/>
  <c r="J203" i="1"/>
  <c r="K203" i="1"/>
  <c r="L203" i="1"/>
  <c r="N203" i="1"/>
  <c r="O203" i="1"/>
  <c r="P203" i="1"/>
  <c r="F332" i="1" l="1"/>
  <c r="H346" i="1"/>
  <c r="I347" i="1" s="1"/>
  <c r="I346" i="1"/>
  <c r="J346" i="1"/>
  <c r="K346" i="1"/>
  <c r="L347" i="1" s="1"/>
  <c r="L346" i="1"/>
  <c r="G344" i="1"/>
  <c r="H344" i="1"/>
  <c r="I344" i="1"/>
  <c r="J344" i="1"/>
  <c r="K345" i="1" s="1"/>
  <c r="K344" i="1"/>
  <c r="L345" i="1" s="1"/>
  <c r="L344" i="1"/>
  <c r="N345" i="1"/>
  <c r="O345" i="1"/>
  <c r="G342" i="1"/>
  <c r="H342" i="1"/>
  <c r="I343" i="1" s="1"/>
  <c r="I342" i="1"/>
  <c r="J342" i="1"/>
  <c r="K342" i="1"/>
  <c r="L342" i="1"/>
  <c r="G340" i="1"/>
  <c r="H340" i="1"/>
  <c r="I340" i="1"/>
  <c r="J340" i="1"/>
  <c r="K341" i="1" s="1"/>
  <c r="K340" i="1"/>
  <c r="L340" i="1"/>
  <c r="O341" i="1"/>
  <c r="G338" i="1"/>
  <c r="H338" i="1"/>
  <c r="I339" i="1" s="1"/>
  <c r="I338" i="1"/>
  <c r="J338" i="1"/>
  <c r="K338" i="1"/>
  <c r="L338" i="1"/>
  <c r="O339" i="1"/>
  <c r="G336" i="1"/>
  <c r="H336" i="1"/>
  <c r="I336" i="1"/>
  <c r="J336" i="1"/>
  <c r="K337" i="1" s="1"/>
  <c r="K336" i="1"/>
  <c r="L336" i="1"/>
  <c r="O337" i="1"/>
  <c r="G334" i="1"/>
  <c r="H334" i="1"/>
  <c r="I334" i="1"/>
  <c r="J334" i="1"/>
  <c r="K334" i="1"/>
  <c r="L334" i="1"/>
  <c r="N335" i="1"/>
  <c r="G332" i="1"/>
  <c r="H332" i="1"/>
  <c r="I333" i="1" s="1"/>
  <c r="I332" i="1"/>
  <c r="J332" i="1"/>
  <c r="K332" i="1"/>
  <c r="L333" i="1" s="1"/>
  <c r="L332" i="1"/>
  <c r="N333" i="1"/>
  <c r="P333" i="1"/>
  <c r="G330" i="1"/>
  <c r="H330" i="1"/>
  <c r="I330" i="1"/>
  <c r="J330" i="1"/>
  <c r="K330" i="1"/>
  <c r="L331" i="1" s="1"/>
  <c r="L330" i="1"/>
  <c r="O331" i="1"/>
  <c r="P331" i="1"/>
  <c r="G328" i="1"/>
  <c r="H328" i="1"/>
  <c r="I328" i="1"/>
  <c r="J328" i="1"/>
  <c r="K328" i="1"/>
  <c r="L329" i="1" s="1"/>
  <c r="L328" i="1"/>
  <c r="P329" i="1"/>
  <c r="G326" i="1"/>
  <c r="H326" i="1"/>
  <c r="I326" i="1"/>
  <c r="J326" i="1"/>
  <c r="K326" i="1"/>
  <c r="L326" i="1"/>
  <c r="N327" i="1"/>
  <c r="P327" i="1"/>
  <c r="G324" i="1"/>
  <c r="H325" i="1" s="1"/>
  <c r="H324" i="1"/>
  <c r="I324" i="1"/>
  <c r="J324" i="1"/>
  <c r="K324" i="1"/>
  <c r="L324" i="1"/>
  <c r="O325" i="1"/>
  <c r="P325" i="1"/>
  <c r="G322" i="1"/>
  <c r="H322" i="1"/>
  <c r="I323" i="1" s="1"/>
  <c r="I322" i="1"/>
  <c r="J323" i="1" s="1"/>
  <c r="J322" i="1"/>
  <c r="K322" i="1"/>
  <c r="L322" i="1"/>
  <c r="G320" i="1"/>
  <c r="H320" i="1"/>
  <c r="I320" i="1"/>
  <c r="J320" i="1"/>
  <c r="K320" i="1"/>
  <c r="L320" i="1"/>
  <c r="O321" i="1"/>
  <c r="G318" i="1"/>
  <c r="H318" i="1"/>
  <c r="I318" i="1"/>
  <c r="J318" i="1"/>
  <c r="K318" i="1"/>
  <c r="L318" i="1"/>
  <c r="N319" i="1"/>
  <c r="G316" i="1"/>
  <c r="H316" i="1"/>
  <c r="I316" i="1"/>
  <c r="J316" i="1"/>
  <c r="K316" i="1"/>
  <c r="L316" i="1"/>
  <c r="G314" i="1"/>
  <c r="H314" i="1"/>
  <c r="I314" i="1"/>
  <c r="J314" i="1"/>
  <c r="K314" i="1"/>
  <c r="L314" i="1"/>
  <c r="G312" i="1"/>
  <c r="H312" i="1"/>
  <c r="I312" i="1"/>
  <c r="J312" i="1"/>
  <c r="K312" i="1"/>
  <c r="L312" i="1"/>
  <c r="G310" i="1"/>
  <c r="H310" i="1"/>
  <c r="I310" i="1"/>
  <c r="J310" i="1"/>
  <c r="K310" i="1"/>
  <c r="L310" i="1"/>
  <c r="F324" i="1"/>
  <c r="G325" i="1" s="1"/>
  <c r="F322" i="1"/>
  <c r="F320" i="1"/>
  <c r="G321" i="1" s="1"/>
  <c r="F318" i="1"/>
  <c r="F316" i="1"/>
  <c r="F314" i="1"/>
  <c r="F312" i="1"/>
  <c r="F310" i="1"/>
  <c r="F326" i="1"/>
  <c r="F328" i="1"/>
  <c r="F330" i="1"/>
  <c r="F334" i="1"/>
  <c r="F336" i="1"/>
  <c r="G337" i="1" s="1"/>
  <c r="F338" i="1"/>
  <c r="G339" i="1" s="1"/>
  <c r="F340" i="1"/>
  <c r="G341" i="1" s="1"/>
  <c r="F342" i="1"/>
  <c r="G343" i="1" s="1"/>
  <c r="F344" i="1"/>
  <c r="G345" i="1" s="1"/>
  <c r="F346" i="1"/>
  <c r="G347" i="1" s="1"/>
  <c r="F348" i="1"/>
  <c r="O343" i="1"/>
  <c r="N323" i="1"/>
  <c r="G319" i="1" l="1"/>
  <c r="H333" i="1"/>
  <c r="H329" i="1"/>
  <c r="J335" i="1"/>
  <c r="I335" i="1"/>
  <c r="G335" i="1"/>
  <c r="J333" i="1"/>
  <c r="J331" i="1"/>
  <c r="I331" i="1"/>
  <c r="G331" i="1"/>
  <c r="I329" i="1"/>
  <c r="J327" i="1"/>
  <c r="I327" i="1"/>
  <c r="K325" i="1"/>
  <c r="I325" i="1"/>
  <c r="K323" i="1"/>
  <c r="K321" i="1"/>
  <c r="I319" i="1"/>
  <c r="F308" i="1"/>
  <c r="F246" i="1" s="1"/>
  <c r="P347" i="1"/>
  <c r="N347" i="1"/>
  <c r="J347" i="1"/>
  <c r="H347" i="1"/>
  <c r="O347" i="1"/>
  <c r="K347" i="1"/>
  <c r="J345" i="1"/>
  <c r="P345" i="1"/>
  <c r="H345" i="1"/>
  <c r="I345" i="1"/>
  <c r="L343" i="1"/>
  <c r="K343" i="1"/>
  <c r="N343" i="1"/>
  <c r="J343" i="1"/>
  <c r="H343" i="1"/>
  <c r="P343" i="1"/>
  <c r="J341" i="1"/>
  <c r="P341" i="1"/>
  <c r="L341" i="1"/>
  <c r="H341" i="1"/>
  <c r="N341" i="1"/>
  <c r="I341" i="1"/>
  <c r="L339" i="1"/>
  <c r="N339" i="1"/>
  <c r="J339" i="1"/>
  <c r="H339" i="1"/>
  <c r="P339" i="1"/>
  <c r="K339" i="1"/>
  <c r="J337" i="1"/>
  <c r="P337" i="1"/>
  <c r="L337" i="1"/>
  <c r="H337" i="1"/>
  <c r="N337" i="1"/>
  <c r="I337" i="1"/>
  <c r="L335" i="1"/>
  <c r="O335" i="1"/>
  <c r="H335" i="1"/>
  <c r="P335" i="1"/>
  <c r="K335" i="1"/>
  <c r="G333" i="1"/>
  <c r="K333" i="1"/>
  <c r="O333" i="1"/>
  <c r="N331" i="1"/>
  <c r="H331" i="1"/>
  <c r="K331" i="1"/>
  <c r="O329" i="1"/>
  <c r="K329" i="1"/>
  <c r="N329" i="1"/>
  <c r="J329" i="1"/>
  <c r="G329" i="1"/>
  <c r="O327" i="1"/>
  <c r="G327" i="1"/>
  <c r="H327" i="1"/>
  <c r="L327" i="1"/>
  <c r="K327" i="1"/>
  <c r="N325" i="1"/>
  <c r="L325" i="1"/>
  <c r="J325" i="1"/>
  <c r="P323" i="1"/>
  <c r="G323" i="1"/>
  <c r="O323" i="1"/>
  <c r="H323" i="1"/>
  <c r="L323" i="1"/>
  <c r="N321" i="1"/>
  <c r="P321" i="1"/>
  <c r="L321" i="1"/>
  <c r="H321" i="1"/>
  <c r="J321" i="1"/>
  <c r="I321" i="1"/>
  <c r="L319" i="1"/>
  <c r="O319" i="1"/>
  <c r="J319" i="1"/>
  <c r="H319" i="1"/>
  <c r="P319" i="1"/>
  <c r="K319" i="1"/>
  <c r="G195" i="1" l="1"/>
  <c r="H195" i="1"/>
  <c r="I195" i="1"/>
  <c r="J195" i="1"/>
  <c r="K195" i="1"/>
  <c r="L195" i="1"/>
  <c r="N195" i="1"/>
  <c r="O195" i="1"/>
  <c r="P195" i="1"/>
  <c r="G197" i="1"/>
  <c r="H197" i="1"/>
  <c r="I197" i="1"/>
  <c r="J197" i="1"/>
  <c r="K197" i="1"/>
  <c r="L197" i="1"/>
  <c r="N197" i="1"/>
  <c r="O197" i="1"/>
  <c r="P197" i="1"/>
  <c r="G199" i="1"/>
  <c r="H199" i="1"/>
  <c r="I199" i="1"/>
  <c r="J199" i="1"/>
  <c r="K199" i="1"/>
  <c r="L199" i="1"/>
  <c r="N199" i="1"/>
  <c r="O199" i="1"/>
  <c r="P199" i="1"/>
  <c r="G201" i="1"/>
  <c r="H201" i="1"/>
  <c r="I201" i="1"/>
  <c r="J201" i="1"/>
  <c r="K201" i="1"/>
  <c r="L201" i="1"/>
  <c r="N201" i="1"/>
  <c r="O201" i="1"/>
  <c r="P201" i="1"/>
  <c r="G205" i="1"/>
  <c r="H205" i="1"/>
  <c r="I205" i="1"/>
  <c r="J205" i="1"/>
  <c r="K205" i="1"/>
  <c r="L205" i="1"/>
  <c r="N205" i="1"/>
  <c r="O205" i="1"/>
  <c r="P205" i="1"/>
  <c r="G207" i="1"/>
  <c r="H207" i="1"/>
  <c r="I207" i="1"/>
  <c r="J207" i="1"/>
  <c r="K207" i="1"/>
  <c r="L207" i="1"/>
  <c r="N207" i="1"/>
  <c r="O207" i="1"/>
  <c r="P207" i="1"/>
  <c r="G209" i="1"/>
  <c r="H209" i="1"/>
  <c r="I209" i="1"/>
  <c r="J209" i="1"/>
  <c r="K209" i="1"/>
  <c r="L209" i="1"/>
  <c r="N209" i="1"/>
  <c r="O209" i="1"/>
  <c r="P209" i="1"/>
  <c r="G211" i="1"/>
  <c r="H211" i="1"/>
  <c r="I211" i="1"/>
  <c r="J211" i="1"/>
  <c r="K211" i="1"/>
  <c r="L211" i="1"/>
  <c r="N211" i="1"/>
  <c r="O211" i="1"/>
  <c r="P211" i="1"/>
  <c r="G213" i="1"/>
  <c r="H213" i="1"/>
  <c r="I213" i="1"/>
  <c r="J213" i="1"/>
  <c r="K213" i="1"/>
  <c r="L213" i="1"/>
  <c r="N213" i="1"/>
  <c r="O213" i="1"/>
  <c r="P213" i="1"/>
  <c r="G215" i="1"/>
  <c r="H215" i="1"/>
  <c r="I215" i="1"/>
  <c r="J215" i="1"/>
  <c r="K215" i="1"/>
  <c r="L215" i="1"/>
  <c r="N215" i="1"/>
  <c r="O215" i="1"/>
  <c r="P215" i="1"/>
  <c r="G217" i="1"/>
  <c r="H217" i="1"/>
  <c r="I217" i="1"/>
  <c r="J217" i="1"/>
  <c r="K217" i="1"/>
  <c r="L217" i="1"/>
  <c r="N217" i="1"/>
  <c r="O217" i="1"/>
  <c r="P217" i="1"/>
  <c r="G219" i="1"/>
  <c r="H219" i="1"/>
  <c r="I219" i="1"/>
  <c r="J219" i="1"/>
  <c r="K219" i="1"/>
  <c r="L219" i="1"/>
  <c r="N219" i="1"/>
  <c r="O219" i="1"/>
  <c r="P219" i="1"/>
  <c r="G221" i="1"/>
  <c r="H221" i="1"/>
  <c r="I221" i="1"/>
  <c r="J221" i="1"/>
  <c r="K221" i="1"/>
  <c r="L221" i="1"/>
  <c r="N221" i="1"/>
  <c r="O221" i="1"/>
  <c r="P221" i="1"/>
  <c r="G223" i="1"/>
  <c r="H223" i="1"/>
  <c r="I223" i="1"/>
  <c r="J223" i="1"/>
  <c r="K223" i="1"/>
  <c r="L223" i="1"/>
  <c r="N223" i="1"/>
  <c r="O223" i="1"/>
  <c r="P223" i="1"/>
  <c r="G225" i="1"/>
  <c r="H225" i="1"/>
  <c r="I225" i="1"/>
  <c r="J225" i="1"/>
  <c r="K225" i="1"/>
  <c r="L225" i="1"/>
  <c r="N225" i="1"/>
  <c r="O225" i="1"/>
  <c r="P225" i="1"/>
  <c r="G287" i="1" l="1"/>
  <c r="H287" i="1"/>
  <c r="I287" i="1"/>
  <c r="J287" i="1"/>
  <c r="K287" i="1"/>
  <c r="L287" i="1"/>
  <c r="N287" i="1"/>
  <c r="O287" i="1"/>
  <c r="P287" i="1"/>
  <c r="G251" i="1"/>
  <c r="H251" i="1"/>
  <c r="I251" i="1"/>
  <c r="J251" i="1"/>
  <c r="K251" i="1"/>
  <c r="L251" i="1"/>
  <c r="N251" i="1"/>
  <c r="O251" i="1"/>
  <c r="P251" i="1"/>
  <c r="G253" i="1"/>
  <c r="H253" i="1"/>
  <c r="I253" i="1"/>
  <c r="J253" i="1"/>
  <c r="K253" i="1"/>
  <c r="L253" i="1"/>
  <c r="N253" i="1"/>
  <c r="O253" i="1"/>
  <c r="P253" i="1"/>
  <c r="G255" i="1"/>
  <c r="H255" i="1"/>
  <c r="I255" i="1"/>
  <c r="J255" i="1"/>
  <c r="K255" i="1"/>
  <c r="L255" i="1"/>
  <c r="N255" i="1"/>
  <c r="O255" i="1"/>
  <c r="P255" i="1"/>
  <c r="G257" i="1"/>
  <c r="H257" i="1"/>
  <c r="I257" i="1"/>
  <c r="J257" i="1"/>
  <c r="K257" i="1"/>
  <c r="L257" i="1"/>
  <c r="N257" i="1"/>
  <c r="O257" i="1"/>
  <c r="P257" i="1"/>
  <c r="G259" i="1"/>
  <c r="H259" i="1"/>
  <c r="I259" i="1"/>
  <c r="J259" i="1"/>
  <c r="K259" i="1"/>
  <c r="L259" i="1"/>
  <c r="N259" i="1"/>
  <c r="O259" i="1"/>
  <c r="P259" i="1"/>
  <c r="G261" i="1"/>
  <c r="H261" i="1"/>
  <c r="I261" i="1"/>
  <c r="J261" i="1"/>
  <c r="K261" i="1"/>
  <c r="L261" i="1"/>
  <c r="N261" i="1"/>
  <c r="O261" i="1"/>
  <c r="P261" i="1"/>
  <c r="G263" i="1"/>
  <c r="H263" i="1"/>
  <c r="I263" i="1"/>
  <c r="J263" i="1"/>
  <c r="K263" i="1"/>
  <c r="L263" i="1"/>
  <c r="N263" i="1"/>
  <c r="O263" i="1"/>
  <c r="P263" i="1"/>
  <c r="G265" i="1"/>
  <c r="H265" i="1"/>
  <c r="I265" i="1"/>
  <c r="J265" i="1"/>
  <c r="K265" i="1"/>
  <c r="L265" i="1"/>
  <c r="N265" i="1"/>
  <c r="O265" i="1"/>
  <c r="P265" i="1"/>
  <c r="G267" i="1"/>
  <c r="H267" i="1"/>
  <c r="I267" i="1"/>
  <c r="J267" i="1"/>
  <c r="K267" i="1"/>
  <c r="L267" i="1"/>
  <c r="N267" i="1"/>
  <c r="O267" i="1"/>
  <c r="P267" i="1"/>
  <c r="G269" i="1"/>
  <c r="H269" i="1"/>
  <c r="I269" i="1"/>
  <c r="J269" i="1"/>
  <c r="K269" i="1"/>
  <c r="L269" i="1"/>
  <c r="N269" i="1"/>
  <c r="O269" i="1"/>
  <c r="P269" i="1"/>
  <c r="G271" i="1"/>
  <c r="H271" i="1"/>
  <c r="I271" i="1"/>
  <c r="J271" i="1"/>
  <c r="K271" i="1"/>
  <c r="L271" i="1"/>
  <c r="N271" i="1"/>
  <c r="O271" i="1"/>
  <c r="P271" i="1"/>
  <c r="G273" i="1"/>
  <c r="H273" i="1"/>
  <c r="I273" i="1"/>
  <c r="J273" i="1"/>
  <c r="K273" i="1"/>
  <c r="L273" i="1"/>
  <c r="N273" i="1"/>
  <c r="O273" i="1"/>
  <c r="P273" i="1"/>
  <c r="G275" i="1"/>
  <c r="H275" i="1"/>
  <c r="I275" i="1"/>
  <c r="J275" i="1"/>
  <c r="K275" i="1"/>
  <c r="L275" i="1"/>
  <c r="N275" i="1"/>
  <c r="O275" i="1"/>
  <c r="P275" i="1"/>
  <c r="G277" i="1"/>
  <c r="H277" i="1"/>
  <c r="I277" i="1"/>
  <c r="J277" i="1"/>
  <c r="K277" i="1"/>
  <c r="L277" i="1"/>
  <c r="N277" i="1"/>
  <c r="O277" i="1"/>
  <c r="P277" i="1"/>
  <c r="G279" i="1"/>
  <c r="H279" i="1"/>
  <c r="I279" i="1"/>
  <c r="J279" i="1"/>
  <c r="K279" i="1"/>
  <c r="L279" i="1"/>
  <c r="N279" i="1"/>
  <c r="O279" i="1"/>
  <c r="P279" i="1"/>
  <c r="G281" i="1"/>
  <c r="H281" i="1"/>
  <c r="I281" i="1"/>
  <c r="J281" i="1"/>
  <c r="K281" i="1"/>
  <c r="L281" i="1"/>
  <c r="N281" i="1"/>
  <c r="O281" i="1"/>
  <c r="P281" i="1"/>
  <c r="G283" i="1"/>
  <c r="H283" i="1"/>
  <c r="I283" i="1"/>
  <c r="J283" i="1"/>
  <c r="K283" i="1"/>
  <c r="L283" i="1"/>
  <c r="N283" i="1"/>
  <c r="O283" i="1"/>
  <c r="P283" i="1"/>
  <c r="G285" i="1"/>
  <c r="H285" i="1"/>
  <c r="I285" i="1"/>
  <c r="J285" i="1"/>
  <c r="K285" i="1"/>
  <c r="L285" i="1"/>
  <c r="N285" i="1"/>
  <c r="O285" i="1"/>
  <c r="P285" i="1"/>
  <c r="P249" i="1"/>
  <c r="O249" i="1"/>
  <c r="N249" i="1"/>
  <c r="L249" i="1"/>
  <c r="K249" i="1"/>
  <c r="J249" i="1"/>
  <c r="I249" i="1"/>
  <c r="H249" i="1"/>
  <c r="H308" i="1"/>
  <c r="G308" i="1"/>
  <c r="G187" i="1"/>
  <c r="H187" i="1"/>
  <c r="I187" i="1"/>
  <c r="J187" i="1"/>
  <c r="K187" i="1"/>
  <c r="L187" i="1"/>
  <c r="N187" i="1"/>
  <c r="O187" i="1"/>
  <c r="P187" i="1"/>
  <c r="G189" i="1"/>
  <c r="H189" i="1"/>
  <c r="I189" i="1"/>
  <c r="J189" i="1"/>
  <c r="K189" i="1"/>
  <c r="L189" i="1"/>
  <c r="N189" i="1"/>
  <c r="O189" i="1"/>
  <c r="P189" i="1"/>
  <c r="G191" i="1"/>
  <c r="H191" i="1"/>
  <c r="I191" i="1"/>
  <c r="J191" i="1"/>
  <c r="K191" i="1"/>
  <c r="L191" i="1"/>
  <c r="N191" i="1"/>
  <c r="O191" i="1"/>
  <c r="P191" i="1"/>
  <c r="G193" i="1"/>
  <c r="H193" i="1"/>
  <c r="I193" i="1"/>
  <c r="J193" i="1"/>
  <c r="K193" i="1"/>
  <c r="L193" i="1"/>
  <c r="N193" i="1"/>
  <c r="O193" i="1"/>
  <c r="P193" i="1"/>
  <c r="I308" i="1"/>
  <c r="J308" i="1"/>
  <c r="K308" i="1"/>
  <c r="L308" i="1"/>
  <c r="M308" i="1"/>
  <c r="M246" i="1" s="1"/>
  <c r="N308" i="1"/>
  <c r="N246" i="1" s="1"/>
  <c r="O308" i="1"/>
  <c r="O246" i="1" s="1"/>
  <c r="P308" i="1"/>
  <c r="P246" i="1" s="1"/>
  <c r="G442" i="1"/>
  <c r="H442" i="1"/>
  <c r="I442" i="1"/>
  <c r="J442" i="1"/>
  <c r="K442" i="1"/>
  <c r="L442" i="1"/>
  <c r="G443" i="1"/>
  <c r="H443" i="1"/>
  <c r="I443" i="1"/>
  <c r="J443" i="1"/>
  <c r="K443" i="1"/>
  <c r="L443" i="1"/>
  <c r="G444" i="1"/>
  <c r="H444" i="1"/>
  <c r="I444" i="1"/>
  <c r="J444" i="1"/>
  <c r="K444" i="1"/>
  <c r="L444" i="1"/>
  <c r="G445" i="1"/>
  <c r="H445" i="1"/>
  <c r="I445" i="1"/>
  <c r="J445" i="1"/>
  <c r="K445" i="1"/>
  <c r="L445" i="1"/>
  <c r="G446" i="1"/>
  <c r="H446" i="1"/>
  <c r="I446" i="1"/>
  <c r="J446" i="1"/>
  <c r="K446" i="1"/>
  <c r="L446" i="1"/>
  <c r="G447" i="1"/>
  <c r="H447" i="1"/>
  <c r="I447" i="1"/>
  <c r="J447" i="1"/>
  <c r="K447" i="1"/>
  <c r="L447" i="1"/>
  <c r="G448" i="1"/>
  <c r="H448" i="1"/>
  <c r="I448" i="1"/>
  <c r="J448" i="1"/>
  <c r="K448" i="1"/>
  <c r="L448" i="1"/>
  <c r="G449" i="1"/>
  <c r="H449" i="1"/>
  <c r="I449" i="1"/>
  <c r="J449" i="1"/>
  <c r="K449" i="1"/>
  <c r="L449" i="1"/>
  <c r="G450" i="1"/>
  <c r="H450" i="1"/>
  <c r="I450" i="1"/>
  <c r="J450" i="1"/>
  <c r="K450" i="1"/>
  <c r="L450" i="1"/>
  <c r="G451" i="1"/>
  <c r="H451" i="1"/>
  <c r="I451" i="1"/>
  <c r="J451" i="1"/>
  <c r="K451" i="1"/>
  <c r="L451" i="1"/>
  <c r="G452" i="1"/>
  <c r="H452" i="1"/>
  <c r="I452" i="1"/>
  <c r="J452" i="1"/>
  <c r="K452" i="1"/>
  <c r="L452" i="1"/>
  <c r="G453" i="1"/>
  <c r="H453" i="1"/>
  <c r="I453" i="1"/>
  <c r="J453" i="1"/>
  <c r="K453" i="1"/>
  <c r="L453" i="1"/>
  <c r="G454" i="1"/>
  <c r="H454" i="1"/>
  <c r="I454" i="1"/>
  <c r="J454" i="1"/>
  <c r="K454" i="1"/>
  <c r="L454" i="1"/>
  <c r="G455" i="1"/>
  <c r="H455" i="1"/>
  <c r="I455" i="1"/>
  <c r="J455" i="1"/>
  <c r="K455" i="1"/>
  <c r="L455" i="1"/>
  <c r="G456" i="1"/>
  <c r="H456" i="1"/>
  <c r="I456" i="1"/>
  <c r="J456" i="1"/>
  <c r="K456" i="1"/>
  <c r="L456" i="1"/>
  <c r="G457" i="1"/>
  <c r="H457" i="1"/>
  <c r="I457" i="1"/>
  <c r="J457" i="1"/>
  <c r="K457" i="1"/>
  <c r="L457" i="1"/>
  <c r="G458" i="1"/>
  <c r="H458" i="1"/>
  <c r="I458" i="1"/>
  <c r="J458" i="1"/>
  <c r="K458" i="1"/>
  <c r="L458" i="1"/>
  <c r="G459" i="1"/>
  <c r="H459" i="1"/>
  <c r="I459" i="1"/>
  <c r="J459" i="1"/>
  <c r="K459" i="1"/>
  <c r="L459" i="1"/>
  <c r="G460" i="1"/>
  <c r="H460" i="1"/>
  <c r="I460" i="1"/>
  <c r="J460" i="1"/>
  <c r="K460" i="1"/>
  <c r="L460" i="1"/>
  <c r="F460" i="1"/>
  <c r="F459" i="1"/>
  <c r="F458" i="1"/>
  <c r="F457" i="1"/>
  <c r="F456" i="1"/>
  <c r="F455" i="1"/>
  <c r="F454" i="1"/>
  <c r="F453" i="1"/>
  <c r="F452" i="1"/>
  <c r="F451" i="1"/>
  <c r="F450" i="1"/>
  <c r="F449" i="1"/>
  <c r="F446" i="1"/>
  <c r="G429" i="1"/>
  <c r="H429" i="1"/>
  <c r="I429" i="1"/>
  <c r="J429" i="1"/>
  <c r="K429" i="1"/>
  <c r="L429" i="1"/>
  <c r="N429" i="1"/>
  <c r="O429" i="1"/>
  <c r="P429" i="1"/>
  <c r="G431" i="1"/>
  <c r="H431" i="1"/>
  <c r="I431" i="1"/>
  <c r="J431" i="1"/>
  <c r="K431" i="1"/>
  <c r="L431" i="1"/>
  <c r="N431" i="1"/>
  <c r="O431" i="1"/>
  <c r="P431" i="1"/>
  <c r="G433" i="1"/>
  <c r="H433" i="1"/>
  <c r="I433" i="1"/>
  <c r="J433" i="1"/>
  <c r="K433" i="1"/>
  <c r="L433" i="1"/>
  <c r="N433" i="1"/>
  <c r="O433" i="1"/>
  <c r="P433" i="1"/>
  <c r="G435" i="1"/>
  <c r="H435" i="1"/>
  <c r="I435" i="1"/>
  <c r="J435" i="1"/>
  <c r="K435" i="1"/>
  <c r="L435" i="1"/>
  <c r="N435" i="1"/>
  <c r="O435" i="1"/>
  <c r="P435" i="1"/>
  <c r="G437" i="1"/>
  <c r="H437" i="1"/>
  <c r="I437" i="1"/>
  <c r="J437" i="1"/>
  <c r="K437" i="1"/>
  <c r="L437" i="1"/>
  <c r="N437" i="1"/>
  <c r="O437" i="1"/>
  <c r="P437" i="1"/>
  <c r="G439" i="1"/>
  <c r="H439" i="1"/>
  <c r="I439" i="1"/>
  <c r="J439" i="1"/>
  <c r="K439" i="1"/>
  <c r="L439" i="1"/>
  <c r="N439" i="1"/>
  <c r="O439" i="1"/>
  <c r="P439" i="1"/>
  <c r="I440" i="1" l="1"/>
  <c r="L440" i="1"/>
  <c r="H440" i="1"/>
  <c r="K440" i="1"/>
  <c r="G440" i="1"/>
  <c r="J440" i="1"/>
  <c r="G349" i="1"/>
  <c r="G185" i="1"/>
  <c r="N185" i="1"/>
  <c r="L246" i="1"/>
  <c r="I349" i="1"/>
  <c r="H246" i="1"/>
  <c r="P349" i="1"/>
  <c r="P309" i="1"/>
  <c r="O349" i="1"/>
  <c r="K349" i="1"/>
  <c r="L349" i="1"/>
  <c r="K246" i="1"/>
  <c r="N349" i="1"/>
  <c r="J349" i="1"/>
  <c r="H349" i="1"/>
  <c r="L185" i="1"/>
  <c r="H185" i="1"/>
  <c r="P185" i="1"/>
  <c r="O185" i="1"/>
  <c r="J185" i="1"/>
  <c r="K185" i="1"/>
  <c r="I185" i="1"/>
  <c r="H309" i="1" l="1"/>
  <c r="N309" i="1"/>
  <c r="G309" i="1"/>
  <c r="J309" i="1"/>
  <c r="L247" i="1"/>
  <c r="G246" i="1"/>
  <c r="I309" i="1"/>
  <c r="P247" i="1"/>
  <c r="O309" i="1"/>
  <c r="N247" i="1"/>
  <c r="L309" i="1"/>
  <c r="K309" i="1"/>
  <c r="J246" i="1"/>
  <c r="K247" i="1" s="1"/>
  <c r="I246" i="1"/>
  <c r="G468" i="1"/>
  <c r="H468" i="1"/>
  <c r="F469" i="1"/>
  <c r="G469" i="1"/>
  <c r="G474" i="1" s="1"/>
  <c r="H469" i="1"/>
  <c r="H474" i="1" s="1"/>
  <c r="J479" i="1" s="1"/>
  <c r="G476" i="1"/>
  <c r="H476" i="1"/>
  <c r="J476" i="1"/>
  <c r="K476" i="1"/>
  <c r="L476" i="1"/>
  <c r="H247" i="1" l="1"/>
  <c r="G247" i="1"/>
  <c r="F477" i="1"/>
  <c r="F474" i="1"/>
  <c r="J247" i="1"/>
  <c r="I247" i="1"/>
  <c r="O247" i="1"/>
  <c r="G477" i="1"/>
  <c r="H470" i="1"/>
  <c r="G470" i="1"/>
  <c r="J470" i="1"/>
  <c r="H477" i="1"/>
  <c r="G53" i="1" l="1"/>
  <c r="G15" i="1" l="1"/>
  <c r="F131" i="1"/>
  <c r="R6" i="1" l="1"/>
  <c r="R7" i="1"/>
  <c r="P131" i="1" l="1"/>
  <c r="P129" i="1"/>
  <c r="P127" i="1"/>
  <c r="P125" i="1"/>
  <c r="J103" i="1"/>
  <c r="F447" i="1" l="1"/>
  <c r="F445" i="1"/>
  <c r="F444" i="1"/>
  <c r="F443" i="1"/>
  <c r="F448" i="1"/>
  <c r="F442" i="1"/>
  <c r="F440" i="1" s="1"/>
  <c r="F172" i="1"/>
  <c r="P427" i="1" l="1"/>
  <c r="O427" i="1"/>
  <c r="N427" i="1"/>
  <c r="L427" i="1"/>
  <c r="K427" i="1"/>
  <c r="J427" i="1"/>
  <c r="I427" i="1"/>
  <c r="H427" i="1"/>
  <c r="G427" i="1"/>
  <c r="P425" i="1"/>
  <c r="O425" i="1"/>
  <c r="N425" i="1"/>
  <c r="L425" i="1"/>
  <c r="K425" i="1"/>
  <c r="J425" i="1"/>
  <c r="I425" i="1"/>
  <c r="H425" i="1"/>
  <c r="G425" i="1"/>
  <c r="P423" i="1"/>
  <c r="O423" i="1"/>
  <c r="N423" i="1"/>
  <c r="L423" i="1"/>
  <c r="K423" i="1"/>
  <c r="J423" i="1"/>
  <c r="I423" i="1"/>
  <c r="H423" i="1"/>
  <c r="G423" i="1"/>
  <c r="P421" i="1"/>
  <c r="O421" i="1"/>
  <c r="N421" i="1"/>
  <c r="L421" i="1"/>
  <c r="K421" i="1"/>
  <c r="J421" i="1"/>
  <c r="I421" i="1"/>
  <c r="H421" i="1"/>
  <c r="G421" i="1"/>
  <c r="P419" i="1"/>
  <c r="O419" i="1"/>
  <c r="N419" i="1"/>
  <c r="L419" i="1"/>
  <c r="K419" i="1"/>
  <c r="J419" i="1"/>
  <c r="I419" i="1"/>
  <c r="H419" i="1"/>
  <c r="G419" i="1"/>
  <c r="P417" i="1"/>
  <c r="O417" i="1"/>
  <c r="N417" i="1"/>
  <c r="L417" i="1"/>
  <c r="K417" i="1"/>
  <c r="J417" i="1"/>
  <c r="I417" i="1"/>
  <c r="H417" i="1"/>
  <c r="G417" i="1"/>
  <c r="P415" i="1"/>
  <c r="O415" i="1"/>
  <c r="N415" i="1"/>
  <c r="L415" i="1"/>
  <c r="K415" i="1"/>
  <c r="J415" i="1"/>
  <c r="I415" i="1"/>
  <c r="H415" i="1"/>
  <c r="G415" i="1"/>
  <c r="P413" i="1"/>
  <c r="O413" i="1"/>
  <c r="N413" i="1"/>
  <c r="L413" i="1"/>
  <c r="K413" i="1"/>
  <c r="J413" i="1"/>
  <c r="I413" i="1"/>
  <c r="H413" i="1"/>
  <c r="G413" i="1"/>
  <c r="P411" i="1"/>
  <c r="O411" i="1"/>
  <c r="N411" i="1"/>
  <c r="L411" i="1"/>
  <c r="K411" i="1"/>
  <c r="J411" i="1"/>
  <c r="I411" i="1"/>
  <c r="H411" i="1"/>
  <c r="G411" i="1"/>
  <c r="P409" i="1"/>
  <c r="O409" i="1"/>
  <c r="N409" i="1"/>
  <c r="L409" i="1"/>
  <c r="K409" i="1"/>
  <c r="J409" i="1"/>
  <c r="I409" i="1"/>
  <c r="H409" i="1"/>
  <c r="G409" i="1"/>
  <c r="P407" i="1"/>
  <c r="O407" i="1"/>
  <c r="N407" i="1"/>
  <c r="L407" i="1"/>
  <c r="K407" i="1"/>
  <c r="J407" i="1"/>
  <c r="I407" i="1"/>
  <c r="H407" i="1"/>
  <c r="G407" i="1"/>
  <c r="P405" i="1"/>
  <c r="O405" i="1"/>
  <c r="N405" i="1"/>
  <c r="L405" i="1"/>
  <c r="K405" i="1"/>
  <c r="J405" i="1"/>
  <c r="I405" i="1"/>
  <c r="H405" i="1"/>
  <c r="G405" i="1"/>
  <c r="P403" i="1"/>
  <c r="O403" i="1"/>
  <c r="N403" i="1"/>
  <c r="L403" i="1"/>
  <c r="K403" i="1"/>
  <c r="J403" i="1"/>
  <c r="I403" i="1"/>
  <c r="H403" i="1"/>
  <c r="G403" i="1"/>
  <c r="P400" i="1"/>
  <c r="O400" i="1"/>
  <c r="N400" i="1"/>
  <c r="L399" i="1"/>
  <c r="K399" i="1"/>
  <c r="L400" i="1" s="1"/>
  <c r="J399" i="1"/>
  <c r="K400" i="1" s="1"/>
  <c r="I399" i="1"/>
  <c r="J400" i="1" s="1"/>
  <c r="H399" i="1"/>
  <c r="I400" i="1" s="1"/>
  <c r="G399" i="1"/>
  <c r="H400" i="1" s="1"/>
  <c r="F399" i="1"/>
  <c r="G400" i="1" s="1"/>
  <c r="G166" i="1"/>
  <c r="P121" i="1"/>
  <c r="O121" i="1"/>
  <c r="N121" i="1"/>
  <c r="L121" i="1"/>
  <c r="K121" i="1"/>
  <c r="J121" i="1"/>
  <c r="I121" i="1"/>
  <c r="H121" i="1"/>
  <c r="G121" i="1"/>
  <c r="P119" i="1"/>
  <c r="O119" i="1"/>
  <c r="N119" i="1"/>
  <c r="L119" i="1"/>
  <c r="K119" i="1"/>
  <c r="J119" i="1"/>
  <c r="I119" i="1"/>
  <c r="H119" i="1"/>
  <c r="G119" i="1"/>
  <c r="O115" i="1"/>
  <c r="N115" i="1"/>
  <c r="L115" i="1"/>
  <c r="K115" i="1"/>
  <c r="J115" i="1"/>
  <c r="I115" i="1"/>
  <c r="H115" i="1"/>
  <c r="G115" i="1"/>
  <c r="P113" i="1"/>
  <c r="O113" i="1"/>
  <c r="N113" i="1"/>
  <c r="L113" i="1"/>
  <c r="K113" i="1"/>
  <c r="J113" i="1"/>
  <c r="I113" i="1"/>
  <c r="H113" i="1"/>
  <c r="G113" i="1"/>
  <c r="P111" i="1"/>
  <c r="O111" i="1"/>
  <c r="N111" i="1"/>
  <c r="L111" i="1"/>
  <c r="J111" i="1"/>
  <c r="I111" i="1"/>
  <c r="H111" i="1"/>
  <c r="G111" i="1"/>
  <c r="P109" i="1"/>
  <c r="O109" i="1"/>
  <c r="N109" i="1"/>
  <c r="L109" i="1"/>
  <c r="K109" i="1"/>
  <c r="J109" i="1"/>
  <c r="I109" i="1"/>
  <c r="H109" i="1"/>
  <c r="G109" i="1"/>
  <c r="P107" i="1"/>
  <c r="O107" i="1"/>
  <c r="N107" i="1"/>
  <c r="L107" i="1"/>
  <c r="K107" i="1"/>
  <c r="J107" i="1"/>
  <c r="I107" i="1"/>
  <c r="H107" i="1"/>
  <c r="G107" i="1"/>
  <c r="P105" i="1"/>
  <c r="O105" i="1"/>
  <c r="N105" i="1"/>
  <c r="L105" i="1"/>
  <c r="K105" i="1"/>
  <c r="J105" i="1"/>
  <c r="I105" i="1"/>
  <c r="H105" i="1"/>
  <c r="G105" i="1"/>
  <c r="P103" i="1"/>
  <c r="O103" i="1"/>
  <c r="N103" i="1"/>
  <c r="L103" i="1"/>
  <c r="K103" i="1"/>
  <c r="I103" i="1"/>
  <c r="H103" i="1"/>
  <c r="G103" i="1"/>
  <c r="P101" i="1"/>
  <c r="O101" i="1"/>
  <c r="N101" i="1"/>
  <c r="L101" i="1"/>
  <c r="K101" i="1"/>
  <c r="J101" i="1"/>
  <c r="I101" i="1"/>
  <c r="H101" i="1"/>
  <c r="G101" i="1"/>
  <c r="P99" i="1"/>
  <c r="O99" i="1"/>
  <c r="N99" i="1"/>
  <c r="L99" i="1"/>
  <c r="K99" i="1"/>
  <c r="J99" i="1"/>
  <c r="I99" i="1"/>
  <c r="H99" i="1"/>
  <c r="G99" i="1"/>
  <c r="P97" i="1"/>
  <c r="O97" i="1"/>
  <c r="N97" i="1"/>
  <c r="L97" i="1"/>
  <c r="K97" i="1"/>
  <c r="J97" i="1"/>
  <c r="I97" i="1"/>
  <c r="H97" i="1"/>
  <c r="G97" i="1"/>
  <c r="P95" i="1"/>
  <c r="O95" i="1"/>
  <c r="N95" i="1"/>
  <c r="L95" i="1"/>
  <c r="K95" i="1"/>
  <c r="J95" i="1"/>
  <c r="I95" i="1"/>
  <c r="H95" i="1"/>
  <c r="G95" i="1"/>
  <c r="P93" i="1"/>
  <c r="O93" i="1"/>
  <c r="N93" i="1"/>
  <c r="L93" i="1"/>
  <c r="K93" i="1"/>
  <c r="J93" i="1"/>
  <c r="I93" i="1"/>
  <c r="H93" i="1"/>
  <c r="G93" i="1"/>
  <c r="P91" i="1"/>
  <c r="O91" i="1"/>
  <c r="N91" i="1"/>
  <c r="L91" i="1"/>
  <c r="K91" i="1"/>
  <c r="J91" i="1"/>
  <c r="I91" i="1"/>
  <c r="H91" i="1"/>
  <c r="G91" i="1"/>
  <c r="P88" i="1"/>
  <c r="O88" i="1"/>
  <c r="N88" i="1"/>
  <c r="L88" i="1"/>
  <c r="K88" i="1"/>
  <c r="J88" i="1"/>
  <c r="I88" i="1"/>
  <c r="H88" i="1"/>
  <c r="G88" i="1"/>
  <c r="P86" i="1"/>
  <c r="O86" i="1"/>
  <c r="N86" i="1"/>
  <c r="L86" i="1"/>
  <c r="K86" i="1"/>
  <c r="J86" i="1"/>
  <c r="I86" i="1"/>
  <c r="H86" i="1"/>
  <c r="G86" i="1"/>
  <c r="P84" i="1"/>
  <c r="O84" i="1"/>
  <c r="N84" i="1"/>
  <c r="L84" i="1"/>
  <c r="K84" i="1"/>
  <c r="J84" i="1"/>
  <c r="I84" i="1"/>
  <c r="H84" i="1"/>
  <c r="G84" i="1"/>
  <c r="P82" i="1"/>
  <c r="O82" i="1"/>
  <c r="N82" i="1"/>
  <c r="L82" i="1"/>
  <c r="K82" i="1"/>
  <c r="J82" i="1"/>
  <c r="I82" i="1"/>
  <c r="H82" i="1"/>
  <c r="G82" i="1"/>
  <c r="P80" i="1"/>
  <c r="O80" i="1"/>
  <c r="N80" i="1"/>
  <c r="L80" i="1"/>
  <c r="K80" i="1"/>
  <c r="J80" i="1"/>
  <c r="I80" i="1"/>
  <c r="H80" i="1"/>
  <c r="G80" i="1"/>
  <c r="P78" i="1"/>
  <c r="O78" i="1"/>
  <c r="N78" i="1"/>
  <c r="L78" i="1"/>
  <c r="K78" i="1"/>
  <c r="J78" i="1"/>
  <c r="I78" i="1"/>
  <c r="H78" i="1"/>
  <c r="G78" i="1"/>
  <c r="P76" i="1"/>
  <c r="O76" i="1"/>
  <c r="N76" i="1"/>
  <c r="L76" i="1"/>
  <c r="K76" i="1"/>
  <c r="J76" i="1"/>
  <c r="I76" i="1"/>
  <c r="H76" i="1"/>
  <c r="G76" i="1"/>
  <c r="P74" i="1"/>
  <c r="O74" i="1"/>
  <c r="N74" i="1"/>
  <c r="L74" i="1"/>
  <c r="K74" i="1"/>
  <c r="J74" i="1"/>
  <c r="I74" i="1"/>
  <c r="H74" i="1"/>
  <c r="G74" i="1"/>
  <c r="P72" i="1"/>
  <c r="O72" i="1"/>
  <c r="N72" i="1"/>
  <c r="L72" i="1"/>
  <c r="K72" i="1"/>
  <c r="J72" i="1"/>
  <c r="I72" i="1"/>
  <c r="H72" i="1"/>
  <c r="G72" i="1"/>
  <c r="P67" i="1"/>
  <c r="O67" i="1"/>
  <c r="N67" i="1"/>
  <c r="L67" i="1"/>
  <c r="K67" i="1"/>
  <c r="J67" i="1"/>
  <c r="I67" i="1"/>
  <c r="H67" i="1"/>
  <c r="P65" i="1"/>
  <c r="O65" i="1"/>
  <c r="N65" i="1"/>
  <c r="L65" i="1"/>
  <c r="K65" i="1"/>
  <c r="J65" i="1"/>
  <c r="I65" i="1"/>
  <c r="H65" i="1"/>
  <c r="G65" i="1"/>
  <c r="P61" i="1"/>
  <c r="O61" i="1"/>
  <c r="N61" i="1"/>
  <c r="L61" i="1"/>
  <c r="K61" i="1"/>
  <c r="J61" i="1"/>
  <c r="I61" i="1"/>
  <c r="H61" i="1"/>
  <c r="G61" i="1"/>
  <c r="P59" i="1"/>
  <c r="O59" i="1"/>
  <c r="N59" i="1"/>
  <c r="L59" i="1"/>
  <c r="K59" i="1"/>
  <c r="J59" i="1"/>
  <c r="I59" i="1"/>
  <c r="H59" i="1"/>
  <c r="G59" i="1"/>
  <c r="P57" i="1"/>
  <c r="O57" i="1"/>
  <c r="N57" i="1"/>
  <c r="L57" i="1"/>
  <c r="K57" i="1"/>
  <c r="J57" i="1"/>
  <c r="I57" i="1"/>
  <c r="H57" i="1"/>
  <c r="G57" i="1"/>
  <c r="P55" i="1"/>
  <c r="O55" i="1"/>
  <c r="N55" i="1"/>
  <c r="L55" i="1"/>
  <c r="K55" i="1"/>
  <c r="J55" i="1"/>
  <c r="I55" i="1"/>
  <c r="H55" i="1"/>
  <c r="G55" i="1"/>
  <c r="P53" i="1"/>
  <c r="O53" i="1"/>
  <c r="N53" i="1"/>
  <c r="L53" i="1"/>
  <c r="K53" i="1"/>
  <c r="J53" i="1"/>
  <c r="I53" i="1"/>
  <c r="H53" i="1"/>
  <c r="P49" i="1"/>
  <c r="O49" i="1"/>
  <c r="N49" i="1"/>
  <c r="L49" i="1"/>
  <c r="K49" i="1"/>
  <c r="J49" i="1"/>
  <c r="I49" i="1"/>
  <c r="H49" i="1"/>
  <c r="G49" i="1"/>
  <c r="P47" i="1"/>
  <c r="O47" i="1"/>
  <c r="N47" i="1"/>
  <c r="L47" i="1"/>
  <c r="K47" i="1"/>
  <c r="J47" i="1"/>
  <c r="I47" i="1"/>
  <c r="H47" i="1"/>
  <c r="G47" i="1"/>
  <c r="P45" i="1"/>
  <c r="O45" i="1"/>
  <c r="N45" i="1"/>
  <c r="L45" i="1"/>
  <c r="K45" i="1"/>
  <c r="J45" i="1"/>
  <c r="I45" i="1"/>
  <c r="H45" i="1"/>
  <c r="G45" i="1"/>
  <c r="P43" i="1"/>
  <c r="O43" i="1"/>
  <c r="N43" i="1"/>
  <c r="L43" i="1"/>
  <c r="K43" i="1"/>
  <c r="J43" i="1"/>
  <c r="I43" i="1"/>
  <c r="H43" i="1"/>
  <c r="G43" i="1"/>
  <c r="P41" i="1"/>
  <c r="O41" i="1"/>
  <c r="N41" i="1"/>
  <c r="L41" i="1"/>
  <c r="K41" i="1"/>
  <c r="J41" i="1"/>
  <c r="I41" i="1"/>
  <c r="H41" i="1"/>
  <c r="G41" i="1"/>
  <c r="P39" i="1"/>
  <c r="O39" i="1"/>
  <c r="N39" i="1"/>
  <c r="L39" i="1"/>
  <c r="K39" i="1"/>
  <c r="J39" i="1"/>
  <c r="I39" i="1"/>
  <c r="H39" i="1"/>
  <c r="G39" i="1"/>
  <c r="P37" i="1"/>
  <c r="O37" i="1"/>
  <c r="N37" i="1"/>
  <c r="L37" i="1"/>
  <c r="K37" i="1"/>
  <c r="J37" i="1"/>
  <c r="I37" i="1"/>
  <c r="H37" i="1"/>
  <c r="G37" i="1"/>
  <c r="P34" i="1"/>
  <c r="O34" i="1"/>
  <c r="N34" i="1"/>
  <c r="L34" i="1"/>
  <c r="K34" i="1"/>
  <c r="J34" i="1"/>
  <c r="I34" i="1"/>
  <c r="H34" i="1"/>
  <c r="G34" i="1"/>
  <c r="P32" i="1"/>
  <c r="O32" i="1"/>
  <c r="N32" i="1"/>
  <c r="L32" i="1"/>
  <c r="K32" i="1"/>
  <c r="J32" i="1"/>
  <c r="I32" i="1"/>
  <c r="H32" i="1"/>
  <c r="G32" i="1"/>
  <c r="O30" i="1"/>
  <c r="N30" i="1"/>
  <c r="L30" i="1"/>
  <c r="K30" i="1"/>
  <c r="J30" i="1"/>
  <c r="I30" i="1"/>
  <c r="H30" i="1"/>
  <c r="G30" i="1"/>
  <c r="P28" i="1"/>
  <c r="O28" i="1"/>
  <c r="N28" i="1"/>
  <c r="L28" i="1"/>
  <c r="K28" i="1"/>
  <c r="J28" i="1"/>
  <c r="I28" i="1"/>
  <c r="H28" i="1"/>
  <c r="G28" i="1"/>
  <c r="P26" i="1"/>
  <c r="O26" i="1"/>
  <c r="N26" i="1"/>
  <c r="L26" i="1"/>
  <c r="K26" i="1"/>
  <c r="J26" i="1"/>
  <c r="I26" i="1"/>
  <c r="H26" i="1"/>
  <c r="G26" i="1"/>
  <c r="P22" i="1"/>
  <c r="O22" i="1"/>
  <c r="N22" i="1"/>
  <c r="L22" i="1"/>
  <c r="K22" i="1"/>
  <c r="J22" i="1"/>
  <c r="I22" i="1"/>
  <c r="H22" i="1"/>
  <c r="G22" i="1"/>
  <c r="N20" i="1"/>
  <c r="O20" i="1"/>
  <c r="P20" i="1"/>
  <c r="H20" i="1"/>
  <c r="I20" i="1"/>
  <c r="J20" i="1"/>
  <c r="K20" i="1"/>
  <c r="L20" i="1"/>
  <c r="G20" i="1"/>
  <c r="O18" i="1"/>
  <c r="P18" i="1"/>
  <c r="N18" i="1"/>
  <c r="H18" i="1"/>
  <c r="I18" i="1"/>
  <c r="J18" i="1"/>
  <c r="K18" i="1"/>
  <c r="L18" i="1"/>
  <c r="G18" i="1"/>
  <c r="J15" i="1"/>
  <c r="N15" i="1"/>
  <c r="H15" i="1"/>
  <c r="I15" i="1"/>
  <c r="K15" i="1"/>
  <c r="L15" i="1"/>
  <c r="O15" i="1"/>
  <c r="P15" i="1"/>
  <c r="P174" i="1" l="1"/>
  <c r="O174" i="1"/>
  <c r="N174" i="1"/>
  <c r="M174" i="1"/>
  <c r="L174" i="1"/>
  <c r="K174" i="1"/>
  <c r="J174" i="1"/>
  <c r="I174" i="1"/>
  <c r="H174" i="1"/>
  <c r="G174" i="1"/>
  <c r="F174" i="1"/>
  <c r="P172" i="1"/>
  <c r="O172" i="1"/>
  <c r="P173" i="1" s="1"/>
  <c r="N172" i="1"/>
  <c r="M172" i="1"/>
  <c r="N173" i="1" s="1"/>
  <c r="L172" i="1"/>
  <c r="K172" i="1"/>
  <c r="L173" i="1" s="1"/>
  <c r="J172" i="1"/>
  <c r="I172" i="1"/>
  <c r="J173" i="1" s="1"/>
  <c r="H172" i="1"/>
  <c r="G172" i="1"/>
  <c r="H173" i="1" s="1"/>
  <c r="P168" i="1"/>
  <c r="O168" i="1"/>
  <c r="N168" i="1"/>
  <c r="M168" i="1"/>
  <c r="L168" i="1"/>
  <c r="K168" i="1"/>
  <c r="J168" i="1"/>
  <c r="I168" i="1"/>
  <c r="H168" i="1"/>
  <c r="G168" i="1"/>
  <c r="F168" i="1"/>
  <c r="P166" i="1"/>
  <c r="O166" i="1"/>
  <c r="N166" i="1"/>
  <c r="M166" i="1"/>
  <c r="L166" i="1"/>
  <c r="K166" i="1"/>
  <c r="J166" i="1"/>
  <c r="I166" i="1"/>
  <c r="H166" i="1"/>
  <c r="F166" i="1"/>
  <c r="G167" i="1" s="1"/>
  <c r="P164" i="1"/>
  <c r="O164" i="1"/>
  <c r="N164" i="1"/>
  <c r="M164" i="1"/>
  <c r="N165" i="1" s="1"/>
  <c r="L164" i="1"/>
  <c r="K164" i="1"/>
  <c r="J164" i="1"/>
  <c r="I164" i="1"/>
  <c r="H164" i="1"/>
  <c r="I165" i="1" s="1"/>
  <c r="G164" i="1"/>
  <c r="F164" i="1"/>
  <c r="P162" i="1"/>
  <c r="O162" i="1"/>
  <c r="P163" i="1" s="1"/>
  <c r="N162" i="1"/>
  <c r="M162" i="1"/>
  <c r="L162" i="1"/>
  <c r="K162" i="1"/>
  <c r="L163" i="1" s="1"/>
  <c r="J162" i="1"/>
  <c r="I162" i="1"/>
  <c r="H162" i="1"/>
  <c r="I163" i="1" s="1"/>
  <c r="G162" i="1"/>
  <c r="H163" i="1" s="1"/>
  <c r="F162" i="1"/>
  <c r="P160" i="1"/>
  <c r="O160" i="1"/>
  <c r="N160" i="1"/>
  <c r="O161" i="1" s="1"/>
  <c r="M160" i="1"/>
  <c r="L160" i="1"/>
  <c r="K160" i="1"/>
  <c r="J160" i="1"/>
  <c r="K161" i="1" s="1"/>
  <c r="I160" i="1"/>
  <c r="H160" i="1"/>
  <c r="I161" i="1" s="1"/>
  <c r="G160" i="1"/>
  <c r="F160" i="1"/>
  <c r="G161" i="1" s="1"/>
  <c r="P158" i="1"/>
  <c r="O158" i="1"/>
  <c r="N158" i="1"/>
  <c r="O159" i="1" s="1"/>
  <c r="M158" i="1"/>
  <c r="N159" i="1" s="1"/>
  <c r="L158" i="1"/>
  <c r="K158" i="1"/>
  <c r="J158" i="1"/>
  <c r="K159" i="1" s="1"/>
  <c r="I158" i="1"/>
  <c r="J159" i="1" s="1"/>
  <c r="H158" i="1"/>
  <c r="G158" i="1"/>
  <c r="F158" i="1"/>
  <c r="G159" i="1" s="1"/>
  <c r="P156" i="1"/>
  <c r="O156" i="1"/>
  <c r="P157" i="1" s="1"/>
  <c r="N156" i="1"/>
  <c r="M156" i="1"/>
  <c r="N157" i="1" s="1"/>
  <c r="L156" i="1"/>
  <c r="K156" i="1"/>
  <c r="L157" i="1" s="1"/>
  <c r="J156" i="1"/>
  <c r="I156" i="1"/>
  <c r="J157" i="1" s="1"/>
  <c r="H156" i="1"/>
  <c r="G156" i="1"/>
  <c r="H157" i="1" s="1"/>
  <c r="F156" i="1"/>
  <c r="P154" i="1"/>
  <c r="O154" i="1"/>
  <c r="N154" i="1"/>
  <c r="M154" i="1"/>
  <c r="L154" i="1"/>
  <c r="K154" i="1"/>
  <c r="J154" i="1"/>
  <c r="I154" i="1"/>
  <c r="H154" i="1"/>
  <c r="G154" i="1"/>
  <c r="F154" i="1"/>
  <c r="P152" i="1"/>
  <c r="O152" i="1"/>
  <c r="N152" i="1"/>
  <c r="M152" i="1"/>
  <c r="L152" i="1"/>
  <c r="K152" i="1"/>
  <c r="J152" i="1"/>
  <c r="I152" i="1"/>
  <c r="H152" i="1"/>
  <c r="G152" i="1"/>
  <c r="F152" i="1"/>
  <c r="P150" i="1"/>
  <c r="O150" i="1"/>
  <c r="N150" i="1"/>
  <c r="M150" i="1"/>
  <c r="L150" i="1"/>
  <c r="K150" i="1"/>
  <c r="J150" i="1"/>
  <c r="I150" i="1"/>
  <c r="H150" i="1"/>
  <c r="G150" i="1"/>
  <c r="F150" i="1"/>
  <c r="P148" i="1"/>
  <c r="O148" i="1"/>
  <c r="N148" i="1"/>
  <c r="M148" i="1"/>
  <c r="L148" i="1"/>
  <c r="K148" i="1"/>
  <c r="J148" i="1"/>
  <c r="I148" i="1"/>
  <c r="H148" i="1"/>
  <c r="G148" i="1"/>
  <c r="F148" i="1"/>
  <c r="P146" i="1"/>
  <c r="O146" i="1"/>
  <c r="N146" i="1"/>
  <c r="M146" i="1"/>
  <c r="L146" i="1"/>
  <c r="K146" i="1"/>
  <c r="J146" i="1"/>
  <c r="I146" i="1"/>
  <c r="H146" i="1"/>
  <c r="G146" i="1"/>
  <c r="F146" i="1"/>
  <c r="P144" i="1"/>
  <c r="O144" i="1"/>
  <c r="P145" i="1" s="1"/>
  <c r="N144" i="1"/>
  <c r="M144" i="1"/>
  <c r="N145" i="1" s="1"/>
  <c r="L144" i="1"/>
  <c r="K144" i="1"/>
  <c r="L145" i="1" s="1"/>
  <c r="J144" i="1"/>
  <c r="I144" i="1"/>
  <c r="H144" i="1"/>
  <c r="G144" i="1"/>
  <c r="H145" i="1" s="1"/>
  <c r="F144" i="1"/>
  <c r="P141" i="1"/>
  <c r="O141" i="1"/>
  <c r="N141" i="1"/>
  <c r="M141" i="1"/>
  <c r="L141" i="1"/>
  <c r="K141" i="1"/>
  <c r="J141" i="1"/>
  <c r="K142" i="1" s="1"/>
  <c r="I141" i="1"/>
  <c r="H141" i="1"/>
  <c r="G141" i="1"/>
  <c r="G142" i="1" s="1"/>
  <c r="P139" i="1"/>
  <c r="O139" i="1"/>
  <c r="P140" i="1" s="1"/>
  <c r="N139" i="1"/>
  <c r="M139" i="1"/>
  <c r="N140" i="1" s="1"/>
  <c r="L139" i="1"/>
  <c r="K139" i="1"/>
  <c r="L140" i="1" s="1"/>
  <c r="J139" i="1"/>
  <c r="I139" i="1"/>
  <c r="J140" i="1" s="1"/>
  <c r="H139" i="1"/>
  <c r="G139" i="1"/>
  <c r="H140" i="1" s="1"/>
  <c r="F139" i="1"/>
  <c r="P137" i="1"/>
  <c r="O137" i="1"/>
  <c r="N137" i="1"/>
  <c r="O138" i="1" s="1"/>
  <c r="L137" i="1"/>
  <c r="K137" i="1"/>
  <c r="J137" i="1"/>
  <c r="K138" i="1" s="1"/>
  <c r="I137" i="1"/>
  <c r="H137" i="1"/>
  <c r="I138" i="1" s="1"/>
  <c r="G137" i="1"/>
  <c r="F137" i="1"/>
  <c r="G138" i="1" s="1"/>
  <c r="P135" i="1"/>
  <c r="O135" i="1"/>
  <c r="P136" i="1" s="1"/>
  <c r="N135" i="1"/>
  <c r="M135" i="1"/>
  <c r="N136" i="1" s="1"/>
  <c r="L135" i="1"/>
  <c r="K135" i="1"/>
  <c r="L136" i="1" s="1"/>
  <c r="J135" i="1"/>
  <c r="I135" i="1"/>
  <c r="J136" i="1" s="1"/>
  <c r="H135" i="1"/>
  <c r="I136" i="1" s="1"/>
  <c r="G135" i="1"/>
  <c r="H136" i="1" s="1"/>
  <c r="F135" i="1"/>
  <c r="P133" i="1"/>
  <c r="O133" i="1"/>
  <c r="N133" i="1"/>
  <c r="O134" i="1" s="1"/>
  <c r="M133" i="1"/>
  <c r="L133" i="1"/>
  <c r="K133" i="1"/>
  <c r="J133" i="1"/>
  <c r="K134" i="1" s="1"/>
  <c r="I133" i="1"/>
  <c r="H133" i="1"/>
  <c r="I134" i="1" s="1"/>
  <c r="G133" i="1"/>
  <c r="F133" i="1"/>
  <c r="G134" i="1" s="1"/>
  <c r="O131" i="1"/>
  <c r="P132" i="1" s="1"/>
  <c r="N131" i="1"/>
  <c r="O132" i="1" s="1"/>
  <c r="M131" i="1"/>
  <c r="L131" i="1"/>
  <c r="K131" i="1"/>
  <c r="J131" i="1"/>
  <c r="K132" i="1" s="1"/>
  <c r="I131" i="1"/>
  <c r="H131" i="1"/>
  <c r="I132" i="1" s="1"/>
  <c r="G131" i="1"/>
  <c r="G132" i="1"/>
  <c r="O129" i="1"/>
  <c r="P130" i="1" s="1"/>
  <c r="N129" i="1"/>
  <c r="O130" i="1" s="1"/>
  <c r="M129" i="1"/>
  <c r="L129" i="1"/>
  <c r="K129" i="1"/>
  <c r="L130" i="1" s="1"/>
  <c r="J129" i="1"/>
  <c r="K130" i="1" s="1"/>
  <c r="I129" i="1"/>
  <c r="H129" i="1"/>
  <c r="H130" i="1"/>
  <c r="F129" i="1"/>
  <c r="G130" i="1" s="1"/>
  <c r="O127" i="1"/>
  <c r="P128" i="1" s="1"/>
  <c r="N127" i="1"/>
  <c r="M127" i="1"/>
  <c r="L127" i="1"/>
  <c r="K127" i="1"/>
  <c r="J127" i="1"/>
  <c r="K128" i="1" s="1"/>
  <c r="I127" i="1"/>
  <c r="H127" i="1"/>
  <c r="G127" i="1"/>
  <c r="F127" i="1"/>
  <c r="O125" i="1"/>
  <c r="N125" i="1"/>
  <c r="L125" i="1"/>
  <c r="K125" i="1"/>
  <c r="J125" i="1"/>
  <c r="I125" i="1"/>
  <c r="H125" i="1"/>
  <c r="G125" i="1"/>
  <c r="F125" i="1"/>
  <c r="O142" i="1" l="1"/>
  <c r="L142" i="1"/>
  <c r="G147" i="1"/>
  <c r="J165" i="1"/>
  <c r="K175" i="1"/>
  <c r="O167" i="1"/>
  <c r="O128" i="1"/>
  <c r="I128" i="1"/>
  <c r="O147" i="1"/>
  <c r="K147" i="1"/>
  <c r="I147" i="1"/>
  <c r="O175" i="1"/>
  <c r="I175" i="1"/>
  <c r="G175" i="1"/>
  <c r="G128" i="1"/>
  <c r="K167" i="1"/>
  <c r="P142" i="1"/>
  <c r="I142" i="1"/>
  <c r="H142" i="1"/>
  <c r="J124" i="1"/>
  <c r="J122" i="1"/>
  <c r="J472" i="1" s="1"/>
  <c r="M122" i="1"/>
  <c r="M68" i="1" s="1"/>
  <c r="M124" i="1"/>
  <c r="G122" i="1"/>
  <c r="G124" i="1"/>
  <c r="P122" i="1"/>
  <c r="P68" i="1" s="1"/>
  <c r="P124" i="1"/>
  <c r="L122" i="1"/>
  <c r="L472" i="1" s="1"/>
  <c r="L124" i="1"/>
  <c r="F124" i="1"/>
  <c r="F122" i="1"/>
  <c r="F441" i="1" s="1"/>
  <c r="O124" i="1"/>
  <c r="O122" i="1"/>
  <c r="O68" i="1" s="1"/>
  <c r="K122" i="1"/>
  <c r="K472" i="1" s="1"/>
  <c r="K124" i="1"/>
  <c r="H122" i="1"/>
  <c r="H124" i="1"/>
  <c r="I124" i="1"/>
  <c r="I122" i="1"/>
  <c r="I472" i="1" s="1"/>
  <c r="N124" i="1"/>
  <c r="N122" i="1"/>
  <c r="N68" i="1" s="1"/>
  <c r="G169" i="1"/>
  <c r="K169" i="1"/>
  <c r="O169" i="1"/>
  <c r="I169" i="1"/>
  <c r="J175" i="1"/>
  <c r="N175" i="1"/>
  <c r="H175" i="1"/>
  <c r="L175" i="1"/>
  <c r="P175" i="1"/>
  <c r="I173" i="1"/>
  <c r="G173" i="1"/>
  <c r="K173" i="1"/>
  <c r="O173" i="1"/>
  <c r="H169" i="1"/>
  <c r="L169" i="1"/>
  <c r="P169" i="1"/>
  <c r="J169" i="1"/>
  <c r="N169" i="1"/>
  <c r="L167" i="1"/>
  <c r="P167" i="1"/>
  <c r="I167" i="1"/>
  <c r="H167" i="1"/>
  <c r="J167" i="1"/>
  <c r="N167" i="1"/>
  <c r="G165" i="1"/>
  <c r="K165" i="1"/>
  <c r="O165" i="1"/>
  <c r="H165" i="1"/>
  <c r="L165" i="1"/>
  <c r="P165" i="1"/>
  <c r="J163" i="1"/>
  <c r="N163" i="1"/>
  <c r="G163" i="1"/>
  <c r="K163" i="1"/>
  <c r="O163" i="1"/>
  <c r="H161" i="1"/>
  <c r="L161" i="1"/>
  <c r="P161" i="1"/>
  <c r="J161" i="1"/>
  <c r="N161" i="1"/>
  <c r="H159" i="1"/>
  <c r="L159" i="1"/>
  <c r="P159" i="1"/>
  <c r="I159" i="1"/>
  <c r="I157" i="1"/>
  <c r="G157" i="1"/>
  <c r="K157" i="1"/>
  <c r="O157" i="1"/>
  <c r="H147" i="1"/>
  <c r="L147" i="1"/>
  <c r="P147" i="1"/>
  <c r="J147" i="1"/>
  <c r="N147" i="1"/>
  <c r="G145" i="1"/>
  <c r="K145" i="1"/>
  <c r="O145" i="1"/>
  <c r="I145" i="1"/>
  <c r="J145" i="1"/>
  <c r="J142" i="1"/>
  <c r="N142" i="1"/>
  <c r="I140" i="1"/>
  <c r="G140" i="1"/>
  <c r="K140" i="1"/>
  <c r="O140" i="1"/>
  <c r="H138" i="1"/>
  <c r="L138" i="1"/>
  <c r="P138" i="1"/>
  <c r="J138" i="1"/>
  <c r="N138" i="1"/>
  <c r="G136" i="1"/>
  <c r="K136" i="1"/>
  <c r="O136" i="1"/>
  <c r="J134" i="1"/>
  <c r="N134" i="1"/>
  <c r="H134" i="1"/>
  <c r="L134" i="1"/>
  <c r="P134" i="1"/>
  <c r="H132" i="1"/>
  <c r="L132" i="1"/>
  <c r="J132" i="1"/>
  <c r="N132" i="1"/>
  <c r="J130" i="1"/>
  <c r="N130" i="1"/>
  <c r="I130" i="1"/>
  <c r="H128" i="1"/>
  <c r="L128" i="1"/>
  <c r="J128" i="1"/>
  <c r="N128" i="1"/>
  <c r="J151" i="1"/>
  <c r="J313" i="1"/>
  <c r="G153" i="1"/>
  <c r="G315" i="1"/>
  <c r="K153" i="1"/>
  <c r="K315" i="1"/>
  <c r="H155" i="1"/>
  <c r="H317" i="1"/>
  <c r="P155" i="1"/>
  <c r="P317" i="1"/>
  <c r="J149" i="1"/>
  <c r="J311" i="1"/>
  <c r="G151" i="1"/>
  <c r="G313" i="1"/>
  <c r="K151" i="1"/>
  <c r="K313" i="1"/>
  <c r="H153" i="1"/>
  <c r="H315" i="1"/>
  <c r="L153" i="1"/>
  <c r="L315" i="1"/>
  <c r="P153" i="1"/>
  <c r="P315" i="1"/>
  <c r="I155" i="1"/>
  <c r="I317" i="1"/>
  <c r="G149" i="1"/>
  <c r="G311" i="1"/>
  <c r="K149" i="1"/>
  <c r="K311" i="1"/>
  <c r="O149" i="1"/>
  <c r="O311" i="1"/>
  <c r="H151" i="1"/>
  <c r="H313" i="1"/>
  <c r="L151" i="1"/>
  <c r="L313" i="1"/>
  <c r="P151" i="1"/>
  <c r="P313" i="1"/>
  <c r="I153" i="1"/>
  <c r="I315" i="1"/>
  <c r="J155" i="1"/>
  <c r="J317" i="1"/>
  <c r="N155" i="1"/>
  <c r="N317" i="1"/>
  <c r="I149" i="1"/>
  <c r="I311" i="1"/>
  <c r="N151" i="1"/>
  <c r="N313" i="1"/>
  <c r="O153" i="1"/>
  <c r="O315" i="1"/>
  <c r="L155" i="1"/>
  <c r="L317" i="1"/>
  <c r="N149" i="1"/>
  <c r="N311" i="1"/>
  <c r="O151" i="1"/>
  <c r="O313" i="1"/>
  <c r="H149" i="1"/>
  <c r="H311" i="1"/>
  <c r="L149" i="1"/>
  <c r="L311" i="1"/>
  <c r="P149" i="1"/>
  <c r="P311" i="1"/>
  <c r="I151" i="1"/>
  <c r="I313" i="1"/>
  <c r="J153" i="1"/>
  <c r="J315" i="1"/>
  <c r="N153" i="1"/>
  <c r="N315" i="1"/>
  <c r="G155" i="1"/>
  <c r="G317" i="1"/>
  <c r="K155" i="1"/>
  <c r="K317" i="1"/>
  <c r="O155" i="1"/>
  <c r="O317" i="1"/>
  <c r="G126" i="1"/>
  <c r="J126" i="1"/>
  <c r="K126" i="1"/>
  <c r="O126" i="1"/>
  <c r="H126" i="1"/>
  <c r="L126" i="1"/>
  <c r="P126" i="1"/>
  <c r="I126" i="1"/>
  <c r="N126" i="1"/>
  <c r="C4" i="1"/>
  <c r="P441" i="1" l="1"/>
  <c r="M472" i="1"/>
  <c r="N441" i="1"/>
  <c r="O441" i="1"/>
  <c r="B171" i="1"/>
  <c r="B170" i="1"/>
  <c r="B117" i="1"/>
  <c r="B116" i="1"/>
  <c r="B62" i="1"/>
  <c r="B63" i="1"/>
  <c r="J441" i="1"/>
  <c r="M441" i="1"/>
  <c r="H472" i="1"/>
  <c r="H441" i="1"/>
  <c r="I441" i="1"/>
  <c r="K441" i="1"/>
  <c r="F472" i="1"/>
  <c r="G472" i="1"/>
  <c r="G441" i="1"/>
  <c r="L441" i="1"/>
  <c r="B367" i="1"/>
  <c r="B364" i="1"/>
  <c r="B359" i="1"/>
  <c r="B356" i="1"/>
  <c r="B351" i="1"/>
  <c r="B369" i="1"/>
  <c r="B366" i="1"/>
  <c r="B361" i="1"/>
  <c r="B358" i="1"/>
  <c r="B353" i="1"/>
  <c r="B350" i="1"/>
  <c r="B368" i="1"/>
  <c r="B363" i="1"/>
  <c r="B360" i="1"/>
  <c r="B355" i="1"/>
  <c r="B352" i="1"/>
  <c r="B365" i="1"/>
  <c r="B362" i="1"/>
  <c r="B357" i="1"/>
  <c r="B354" i="1"/>
  <c r="B307" i="1"/>
  <c r="B305" i="1"/>
  <c r="B303" i="1"/>
  <c r="B301" i="1"/>
  <c r="B299" i="1"/>
  <c r="B297" i="1"/>
  <c r="B295" i="1"/>
  <c r="B293" i="1"/>
  <c r="B291" i="1"/>
  <c r="B289" i="1"/>
  <c r="B306" i="1"/>
  <c r="B304" i="1"/>
  <c r="B302" i="1"/>
  <c r="B300" i="1"/>
  <c r="B298" i="1"/>
  <c r="B296" i="1"/>
  <c r="B294" i="1"/>
  <c r="B292" i="1"/>
  <c r="B290" i="1"/>
  <c r="B288" i="1"/>
  <c r="B244" i="1"/>
  <c r="B239" i="1"/>
  <c r="B236" i="1"/>
  <c r="B231" i="1"/>
  <c r="B228" i="1"/>
  <c r="B230" i="1"/>
  <c r="B241" i="1"/>
  <c r="B238" i="1"/>
  <c r="B233" i="1"/>
  <c r="B227" i="1"/>
  <c r="B243" i="1"/>
  <c r="B240" i="1"/>
  <c r="B235" i="1"/>
  <c r="B232" i="1"/>
  <c r="B226" i="1"/>
  <c r="B245" i="1"/>
  <c r="B242" i="1"/>
  <c r="B237" i="1"/>
  <c r="B234" i="1"/>
  <c r="B229" i="1"/>
  <c r="J123" i="1"/>
  <c r="P123" i="1"/>
  <c r="P69" i="1"/>
  <c r="O123" i="1"/>
  <c r="I478" i="1"/>
  <c r="L68" i="1"/>
  <c r="K68" i="1"/>
  <c r="K469" i="1"/>
  <c r="K478" i="1" s="1"/>
  <c r="J68" i="1"/>
  <c r="I68" i="1"/>
  <c r="H68" i="1"/>
  <c r="G478" i="1"/>
  <c r="G68" i="1"/>
  <c r="F68" i="1"/>
  <c r="B17" i="1"/>
  <c r="B346" i="1"/>
  <c r="B347" i="1"/>
  <c r="B19" i="1"/>
  <c r="B348" i="1"/>
  <c r="B345" i="1"/>
  <c r="B349" i="1"/>
  <c r="B18" i="1"/>
  <c r="B223" i="1"/>
  <c r="B222" i="1"/>
  <c r="B194" i="1"/>
  <c r="B198" i="1"/>
  <c r="B202" i="1"/>
  <c r="B206" i="1"/>
  <c r="B210" i="1"/>
  <c r="B214" i="1"/>
  <c r="B218" i="1"/>
  <c r="B224" i="1"/>
  <c r="B248" i="1"/>
  <c r="B252" i="1"/>
  <c r="B256" i="1"/>
  <c r="B260" i="1"/>
  <c r="B264" i="1"/>
  <c r="B268" i="1"/>
  <c r="B272" i="1"/>
  <c r="B276" i="1"/>
  <c r="B280" i="1"/>
  <c r="B284" i="1"/>
  <c r="B310" i="1"/>
  <c r="B314" i="1"/>
  <c r="B318" i="1"/>
  <c r="B322" i="1"/>
  <c r="B326" i="1"/>
  <c r="B330" i="1"/>
  <c r="B334" i="1"/>
  <c r="B338" i="1"/>
  <c r="B342" i="1"/>
  <c r="B200" i="1"/>
  <c r="B208" i="1"/>
  <c r="B216" i="1"/>
  <c r="B250" i="1"/>
  <c r="B262" i="1"/>
  <c r="B274" i="1"/>
  <c r="B286" i="1"/>
  <c r="B312" i="1"/>
  <c r="B324" i="1"/>
  <c r="B336" i="1"/>
  <c r="B195" i="1"/>
  <c r="B199" i="1"/>
  <c r="B203" i="1"/>
  <c r="B207" i="1"/>
  <c r="B211" i="1"/>
  <c r="B215" i="1"/>
  <c r="B219" i="1"/>
  <c r="B225" i="1"/>
  <c r="B249" i="1"/>
  <c r="B253" i="1"/>
  <c r="B257" i="1"/>
  <c r="B261" i="1"/>
  <c r="B265" i="1"/>
  <c r="B269" i="1"/>
  <c r="B273" i="1"/>
  <c r="B277" i="1"/>
  <c r="B281" i="1"/>
  <c r="B285" i="1"/>
  <c r="B311" i="1"/>
  <c r="B315" i="1"/>
  <c r="B319" i="1"/>
  <c r="B323" i="1"/>
  <c r="B327" i="1"/>
  <c r="B331" i="1"/>
  <c r="B335" i="1"/>
  <c r="B339" i="1"/>
  <c r="B343" i="1"/>
  <c r="B188" i="1"/>
  <c r="B204" i="1"/>
  <c r="B220" i="1"/>
  <c r="B254" i="1"/>
  <c r="B266" i="1"/>
  <c r="B278" i="1"/>
  <c r="B316" i="1"/>
  <c r="B328" i="1"/>
  <c r="B340" i="1"/>
  <c r="B197" i="1"/>
  <c r="B201" i="1"/>
  <c r="B205" i="1"/>
  <c r="B209" i="1"/>
  <c r="B213" i="1"/>
  <c r="B217" i="1"/>
  <c r="B221" i="1"/>
  <c r="B247" i="1"/>
  <c r="B251" i="1"/>
  <c r="B255" i="1"/>
  <c r="B259" i="1"/>
  <c r="B263" i="1"/>
  <c r="B267" i="1"/>
  <c r="B271" i="1"/>
  <c r="B275" i="1"/>
  <c r="B279" i="1"/>
  <c r="B283" i="1"/>
  <c r="B287" i="1"/>
  <c r="B309" i="1"/>
  <c r="B313" i="1"/>
  <c r="B317" i="1"/>
  <c r="B321" i="1"/>
  <c r="B325" i="1"/>
  <c r="B329" i="1"/>
  <c r="B333" i="1"/>
  <c r="B337" i="1"/>
  <c r="B341" i="1"/>
  <c r="B196" i="1"/>
  <c r="B212" i="1"/>
  <c r="B246" i="1"/>
  <c r="B258" i="1"/>
  <c r="B270" i="1"/>
  <c r="B282" i="1"/>
  <c r="B308" i="1"/>
  <c r="B320" i="1"/>
  <c r="B332" i="1"/>
  <c r="B344" i="1"/>
  <c r="B186" i="1"/>
  <c r="B189" i="1"/>
  <c r="B191" i="1"/>
  <c r="B193" i="1"/>
  <c r="B187" i="1"/>
  <c r="B190" i="1"/>
  <c r="B192" i="1"/>
  <c r="B184" i="1"/>
  <c r="B185" i="1"/>
  <c r="I123" i="1"/>
  <c r="B479" i="1"/>
  <c r="B456" i="1"/>
  <c r="B460" i="1"/>
  <c r="B431" i="1"/>
  <c r="B435" i="1"/>
  <c r="B439" i="1"/>
  <c r="B396" i="1"/>
  <c r="B422" i="1"/>
  <c r="B393" i="1"/>
  <c r="B458" i="1"/>
  <c r="B423" i="1"/>
  <c r="B433" i="1"/>
  <c r="B437" i="1"/>
  <c r="B394" i="1"/>
  <c r="B398" i="1"/>
  <c r="B432" i="1"/>
  <c r="B455" i="1"/>
  <c r="B459" i="1"/>
  <c r="B430" i="1"/>
  <c r="B434" i="1"/>
  <c r="B438" i="1"/>
  <c r="B395" i="1"/>
  <c r="B457" i="1"/>
  <c r="B436" i="1"/>
  <c r="B397" i="1"/>
  <c r="N123" i="1"/>
  <c r="L469" i="1"/>
  <c r="L478" i="1" s="1"/>
  <c r="G123" i="1"/>
  <c r="B467" i="1"/>
  <c r="B478" i="1"/>
  <c r="H123" i="1"/>
  <c r="K123" i="1"/>
  <c r="L123" i="1"/>
  <c r="B378" i="1"/>
  <c r="B382" i="1"/>
  <c r="B386" i="1"/>
  <c r="B390" i="1"/>
  <c r="B400" i="1"/>
  <c r="B404" i="1"/>
  <c r="B408" i="1"/>
  <c r="B412" i="1"/>
  <c r="B416" i="1"/>
  <c r="B420" i="1"/>
  <c r="B426" i="1"/>
  <c r="B443" i="1"/>
  <c r="B447" i="1"/>
  <c r="B451" i="1"/>
  <c r="B469" i="1"/>
  <c r="B474" i="1"/>
  <c r="B477" i="1"/>
  <c r="B49" i="1"/>
  <c r="B53" i="1"/>
  <c r="B57" i="1"/>
  <c r="B61" i="1"/>
  <c r="B67" i="1"/>
  <c r="B71" i="1"/>
  <c r="B75" i="1"/>
  <c r="B79" i="1"/>
  <c r="B83" i="1"/>
  <c r="B87" i="1"/>
  <c r="B91" i="1"/>
  <c r="B95" i="1"/>
  <c r="B99" i="1"/>
  <c r="B103" i="1"/>
  <c r="B107" i="1"/>
  <c r="B111" i="1"/>
  <c r="B115" i="1"/>
  <c r="B121" i="1"/>
  <c r="B125" i="1"/>
  <c r="B129" i="1"/>
  <c r="B133" i="1"/>
  <c r="B137" i="1"/>
  <c r="B141" i="1"/>
  <c r="B145" i="1"/>
  <c r="B149" i="1"/>
  <c r="B153" i="1"/>
  <c r="B157" i="1"/>
  <c r="B161" i="1"/>
  <c r="B165" i="1"/>
  <c r="B169" i="1"/>
  <c r="B175" i="1"/>
  <c r="B377" i="1"/>
  <c r="B385" i="1"/>
  <c r="B389" i="1"/>
  <c r="B399" i="1"/>
  <c r="B407" i="1"/>
  <c r="B415" i="1"/>
  <c r="B425" i="1"/>
  <c r="B442" i="1"/>
  <c r="B450" i="1"/>
  <c r="B473" i="1"/>
  <c r="B52" i="1"/>
  <c r="B56" i="1"/>
  <c r="B66" i="1"/>
  <c r="B74" i="1"/>
  <c r="B82" i="1"/>
  <c r="B94" i="1"/>
  <c r="B106" i="1"/>
  <c r="B120" i="1"/>
  <c r="B132" i="1"/>
  <c r="B144" i="1"/>
  <c r="B156" i="1"/>
  <c r="B383" i="1"/>
  <c r="B387" i="1"/>
  <c r="B391" i="1"/>
  <c r="B405" i="1"/>
  <c r="B409" i="1"/>
  <c r="B413" i="1"/>
  <c r="B417" i="1"/>
  <c r="B421" i="1"/>
  <c r="B427" i="1"/>
  <c r="B440" i="1"/>
  <c r="B444" i="1"/>
  <c r="B448" i="1"/>
  <c r="B452" i="1"/>
  <c r="B470" i="1"/>
  <c r="B50" i="1"/>
  <c r="B54" i="1"/>
  <c r="B58" i="1"/>
  <c r="B64" i="1"/>
  <c r="B68" i="1"/>
  <c r="B72" i="1"/>
  <c r="B76" i="1"/>
  <c r="B80" i="1"/>
  <c r="B84" i="1"/>
  <c r="B88" i="1"/>
  <c r="B92" i="1"/>
  <c r="B96" i="1"/>
  <c r="B100" i="1"/>
  <c r="B104" i="1"/>
  <c r="B108" i="1"/>
  <c r="B112" i="1"/>
  <c r="B118" i="1"/>
  <c r="B122" i="1"/>
  <c r="B126" i="1"/>
  <c r="B130" i="1"/>
  <c r="B134" i="1"/>
  <c r="B138" i="1"/>
  <c r="B142" i="1"/>
  <c r="B146" i="1"/>
  <c r="B150" i="1"/>
  <c r="B154" i="1"/>
  <c r="B158" i="1"/>
  <c r="B162" i="1"/>
  <c r="B166" i="1"/>
  <c r="B172" i="1"/>
  <c r="B411" i="1"/>
  <c r="B446" i="1"/>
  <c r="B476" i="1"/>
  <c r="B86" i="1"/>
  <c r="B102" i="1"/>
  <c r="B114" i="1"/>
  <c r="B128" i="1"/>
  <c r="B140" i="1"/>
  <c r="B152" i="1"/>
  <c r="B164" i="1"/>
  <c r="B380" i="1"/>
  <c r="B384" i="1"/>
  <c r="B388" i="1"/>
  <c r="B392" i="1"/>
  <c r="B402" i="1"/>
  <c r="B406" i="1"/>
  <c r="B410" i="1"/>
  <c r="B414" i="1"/>
  <c r="B418" i="1"/>
  <c r="B424" i="1"/>
  <c r="B428" i="1"/>
  <c r="B445" i="1"/>
  <c r="B449" i="1"/>
  <c r="B453" i="1"/>
  <c r="B471" i="1"/>
  <c r="B475" i="1"/>
  <c r="B51" i="1"/>
  <c r="B55" i="1"/>
  <c r="B59" i="1"/>
  <c r="B65" i="1"/>
  <c r="B69" i="1"/>
  <c r="B73" i="1"/>
  <c r="B77" i="1"/>
  <c r="B81" i="1"/>
  <c r="B85" i="1"/>
  <c r="B93" i="1"/>
  <c r="B97" i="1"/>
  <c r="B101" i="1"/>
  <c r="B105" i="1"/>
  <c r="B109" i="1"/>
  <c r="B113" i="1"/>
  <c r="B119" i="1"/>
  <c r="B123" i="1"/>
  <c r="B127" i="1"/>
  <c r="B131" i="1"/>
  <c r="B135" i="1"/>
  <c r="B139" i="1"/>
  <c r="B147" i="1"/>
  <c r="B151" i="1"/>
  <c r="B155" i="1"/>
  <c r="B159" i="1"/>
  <c r="B163" i="1"/>
  <c r="B167" i="1"/>
  <c r="B173" i="1"/>
  <c r="B48" i="1"/>
  <c r="B381" i="1"/>
  <c r="B403" i="1"/>
  <c r="B419" i="1"/>
  <c r="B429" i="1"/>
  <c r="B454" i="1"/>
  <c r="B468" i="1"/>
  <c r="B60" i="1"/>
  <c r="B78" i="1"/>
  <c r="B90" i="1"/>
  <c r="B98" i="1"/>
  <c r="B110" i="1"/>
  <c r="B136" i="1"/>
  <c r="B148" i="1"/>
  <c r="B160" i="1"/>
  <c r="B168" i="1"/>
  <c r="B174" i="1"/>
  <c r="B38" i="1"/>
  <c r="B28" i="1"/>
  <c r="B32" i="1"/>
  <c r="B36" i="1"/>
  <c r="B41" i="1"/>
  <c r="B45" i="1"/>
  <c r="B23" i="1"/>
  <c r="B31" i="1"/>
  <c r="B22" i="1"/>
  <c r="B25" i="1"/>
  <c r="B29" i="1"/>
  <c r="B33" i="1"/>
  <c r="B37" i="1"/>
  <c r="B42" i="1"/>
  <c r="B46" i="1"/>
  <c r="B24" i="1"/>
  <c r="B27" i="1"/>
  <c r="B44" i="1"/>
  <c r="B20" i="1"/>
  <c r="B26" i="1"/>
  <c r="B30" i="1"/>
  <c r="B34" i="1"/>
  <c r="B39" i="1"/>
  <c r="B43" i="1"/>
  <c r="B47" i="1"/>
  <c r="B21" i="1"/>
  <c r="B40" i="1"/>
  <c r="B14" i="1"/>
  <c r="B15" i="1"/>
  <c r="G69" i="1" l="1"/>
  <c r="H69" i="1"/>
  <c r="J69" i="1"/>
  <c r="L69" i="1"/>
  <c r="N69" i="1"/>
  <c r="K473" i="1"/>
  <c r="M473" i="1"/>
  <c r="L473" i="1"/>
  <c r="J473" i="1"/>
  <c r="I473" i="1"/>
  <c r="I69" i="1"/>
  <c r="K69" i="1"/>
  <c r="O69" i="1"/>
  <c r="M469" i="1"/>
  <c r="M478" i="1" s="1"/>
  <c r="J478" i="1"/>
  <c r="F478" i="1"/>
  <c r="H473" i="1"/>
  <c r="H478" i="1"/>
  <c r="L470" i="1"/>
  <c r="K477" i="1"/>
  <c r="L477" i="1"/>
  <c r="I474" i="1"/>
  <c r="K474" i="1"/>
  <c r="K467" i="1"/>
  <c r="L474" i="1"/>
  <c r="L467" i="1"/>
  <c r="L468" i="1" l="1"/>
  <c r="J477" i="1"/>
  <c r="M470" i="1"/>
  <c r="M474" i="1"/>
  <c r="M467" i="1"/>
  <c r="M468" i="1" s="1"/>
  <c r="M477" i="1"/>
  <c r="J474" i="1"/>
  <c r="J467" i="1"/>
  <c r="K470" i="1"/>
  <c r="K468" i="1" l="1"/>
  <c r="J468" i="1"/>
  <c r="M479" i="1"/>
  <c r="L479" i="1"/>
  <c r="K479" i="1"/>
</calcChain>
</file>

<file path=xl/sharedStrings.xml><?xml version="1.0" encoding="utf-8"?>
<sst xmlns="http://schemas.openxmlformats.org/spreadsheetml/2006/main" count="1856" uniqueCount="677">
  <si>
    <t>Показатели</t>
  </si>
  <si>
    <t>отчет</t>
  </si>
  <si>
    <t>оценка</t>
  </si>
  <si>
    <t>прогноз</t>
  </si>
  <si>
    <t>добыча полезных ископаемых</t>
  </si>
  <si>
    <t>обрабатывающие производства</t>
  </si>
  <si>
    <t>строительство</t>
  </si>
  <si>
    <t>деятельность по операциям с недвижимым имуществом</t>
  </si>
  <si>
    <t>обеспечение электрической энергией, газом и паром; кондиционирование воздуха</t>
  </si>
  <si>
    <t>Коды</t>
  </si>
  <si>
    <t>Код МО</t>
  </si>
  <si>
    <t>Прогноз социально-экономического развития муниципальных образований Ростовской области на 2023 – 2025 годы</t>
  </si>
  <si>
    <t>Единица измерения</t>
  </si>
  <si>
    <t xml:space="preserve">Аксайский район              </t>
  </si>
  <si>
    <t xml:space="preserve">Багаевский район             </t>
  </si>
  <si>
    <t xml:space="preserve">Белокалитвинский район       </t>
  </si>
  <si>
    <t xml:space="preserve">Верхнедонской район          </t>
  </si>
  <si>
    <t xml:space="preserve">Веселовский район            </t>
  </si>
  <si>
    <t xml:space="preserve">Волгодонской район           </t>
  </si>
  <si>
    <t xml:space="preserve">Дубовский район              </t>
  </si>
  <si>
    <t xml:space="preserve">Егорлыкский район            </t>
  </si>
  <si>
    <t xml:space="preserve">Заветинский район            </t>
  </si>
  <si>
    <t xml:space="preserve">Зерноградский район          </t>
  </si>
  <si>
    <t xml:space="preserve">Зимовниковский район         </t>
  </si>
  <si>
    <t xml:space="preserve">Кагальницкий район           </t>
  </si>
  <si>
    <t xml:space="preserve">Каменский район              </t>
  </si>
  <si>
    <t xml:space="preserve">Кашарский район              </t>
  </si>
  <si>
    <t xml:space="preserve">Константиновский район       </t>
  </si>
  <si>
    <t xml:space="preserve">Красносулинский район        </t>
  </si>
  <si>
    <t xml:space="preserve">Куйбышевский район           </t>
  </si>
  <si>
    <t xml:space="preserve">Мартыновский район           </t>
  </si>
  <si>
    <t xml:space="preserve">Матвеево-Курганский район    </t>
  </si>
  <si>
    <t xml:space="preserve">Миллеровский район           </t>
  </si>
  <si>
    <t xml:space="preserve">Милютинский район            </t>
  </si>
  <si>
    <t xml:space="preserve">Морозовский район            </t>
  </si>
  <si>
    <t xml:space="preserve">Мясниковский район           </t>
  </si>
  <si>
    <t xml:space="preserve">Неклиновский район           </t>
  </si>
  <si>
    <t xml:space="preserve">Обливский район              </t>
  </si>
  <si>
    <t xml:space="preserve">Октябрьский район            </t>
  </si>
  <si>
    <t xml:space="preserve">Орловский район              </t>
  </si>
  <si>
    <t xml:space="preserve">Песчанокопский район         </t>
  </si>
  <si>
    <t xml:space="preserve">Пролетарский район           </t>
  </si>
  <si>
    <t xml:space="preserve">Ремонтненский район          </t>
  </si>
  <si>
    <t xml:space="preserve">Родионово-Несветайский район </t>
  </si>
  <si>
    <t xml:space="preserve">Сальский район               </t>
  </si>
  <si>
    <t xml:space="preserve">Семикаракорский район        </t>
  </si>
  <si>
    <t xml:space="preserve">Тарасовский район            </t>
  </si>
  <si>
    <t xml:space="preserve">Тацинский район              </t>
  </si>
  <si>
    <t xml:space="preserve">Усть-Донецкий район          </t>
  </si>
  <si>
    <t xml:space="preserve">Целинский район              </t>
  </si>
  <si>
    <t xml:space="preserve">Цимлянский район             </t>
  </si>
  <si>
    <t xml:space="preserve">Чертковский район            </t>
  </si>
  <si>
    <t xml:space="preserve">Шолоховский район            </t>
  </si>
  <si>
    <t>г. Азов</t>
  </si>
  <si>
    <t>г. Донецк</t>
  </si>
  <si>
    <t>г. Ростов-на-Дону</t>
  </si>
  <si>
    <t>г. Батайск</t>
  </si>
  <si>
    <t>г. Волгодонск</t>
  </si>
  <si>
    <t>г. Гуково</t>
  </si>
  <si>
    <t>г. Зверево</t>
  </si>
  <si>
    <t>г. Каменск-Шахтинский</t>
  </si>
  <si>
    <t>г. Новошахтинск</t>
  </si>
  <si>
    <t>г. Таганрог</t>
  </si>
  <si>
    <t>г. Шахты</t>
  </si>
  <si>
    <t>Азовский район</t>
  </si>
  <si>
    <t>г. Новочеркасск</t>
  </si>
  <si>
    <t>Боковский район</t>
  </si>
  <si>
    <t xml:space="preserve">Советский район          </t>
  </si>
  <si>
    <t>Код</t>
  </si>
  <si>
    <t>Код для Excel (поисковый)</t>
  </si>
  <si>
    <t>Код показателя</t>
  </si>
  <si>
    <t>Код раздела</t>
  </si>
  <si>
    <t>Цветовые обозначения ячеек:</t>
  </si>
  <si>
    <t>Доступные для заполнения МО ячейки</t>
  </si>
  <si>
    <t>Недоступные для заполнения МО ячейки</t>
  </si>
  <si>
    <t>Таблица 1</t>
  </si>
  <si>
    <t xml:space="preserve">Свод основных финансовых показателей по полному кругу предприятий  </t>
  </si>
  <si>
    <t>Таблица 2</t>
  </si>
  <si>
    <t>Таблица 3</t>
  </si>
  <si>
    <t>Таблица 4</t>
  </si>
  <si>
    <t>VI Труд</t>
  </si>
  <si>
    <t>янв.-март</t>
  </si>
  <si>
    <t>Численность работников - всего</t>
  </si>
  <si>
    <t xml:space="preserve">Темп к предыдущему году </t>
  </si>
  <si>
    <t>сельское, лесное хозяйство, охота, 
рыболовство и рыбоводство</t>
  </si>
  <si>
    <t xml:space="preserve">         рыболовство, рыбоводство</t>
  </si>
  <si>
    <t>водоснабжение; водоотведение, организация сбора и утилизации отходов, деятельность по ликвидации загрязнений</t>
  </si>
  <si>
    <t>торговля оптовая и розничная; ремонт автотранспортных средств и мотоциклов</t>
  </si>
  <si>
    <t xml:space="preserve">   из них:</t>
  </si>
  <si>
    <t>транспортировка и хранение</t>
  </si>
  <si>
    <t>деятельность гостиниц и предприятий 
общественного питания</t>
  </si>
  <si>
    <t>деятельность в области информации и связи</t>
  </si>
  <si>
    <t>деятельность финансовая и страховая</t>
  </si>
  <si>
    <t>деятельность профессиональная, научная и техническая</t>
  </si>
  <si>
    <t>деятельность административная и 
сопутствующие дополнительные услуги</t>
  </si>
  <si>
    <t>государственное управление и обеспечение военной безопасности; социальное обеспечение</t>
  </si>
  <si>
    <t>образование</t>
  </si>
  <si>
    <t>деятельность в области здравоохранения и 
социальных услуг</t>
  </si>
  <si>
    <t>деятельность в области культуры, спорта, организации досуга и развлечений</t>
  </si>
  <si>
    <t xml:space="preserve">Среднегодовая численность работников органов местного самоуправления </t>
  </si>
  <si>
    <t>Среднемесячная начисленная заработная плата</t>
  </si>
  <si>
    <t xml:space="preserve">   в том числе:</t>
  </si>
  <si>
    <t>Среднемесячная зарплата работающих во всех организациях  муниципальной формы собственности</t>
  </si>
  <si>
    <t xml:space="preserve">Среднемесячная зарплата работников органов местного самоуправления </t>
  </si>
  <si>
    <t>Фонд зарплаты по территории всего (без выплат социального характера)</t>
  </si>
  <si>
    <t>Фонд зарплаты работающих во всех организациях   муниципальной формы собственности</t>
  </si>
  <si>
    <t xml:space="preserve">Фонд зарплаты работников органов местного самоуправления </t>
  </si>
  <si>
    <t>чел.</t>
  </si>
  <si>
    <t>рублей</t>
  </si>
  <si>
    <t>тыс.руб.</t>
  </si>
  <si>
    <t>в т.ч. по видам экономической деятельности 
(справочно: сумма по видам деятельности в сравнении с "Численность работников - всего")</t>
  </si>
  <si>
    <t>Среднесписочная численность работников - итого</t>
  </si>
  <si>
    <t>человек</t>
  </si>
  <si>
    <t xml:space="preserve">     Темп к предыдущему году </t>
  </si>
  <si>
    <t>Среднемесячная зарплата  (средняя по бюджетообразующим предприятиям)</t>
  </si>
  <si>
    <t>Фонд заработной платы - итого</t>
  </si>
  <si>
    <t>в т.ч. по каждому поселению в алфавитном порядке…</t>
  </si>
  <si>
    <t>Среднемесячная зарплата в среднем по району:</t>
  </si>
  <si>
    <t>(прогноз)</t>
  </si>
  <si>
    <t>Налог на доходы физических лиц в консолидированный бюджет территории</t>
  </si>
  <si>
    <t>Темп к предыдущему периоду</t>
  </si>
  <si>
    <t>Сумма доходов для расчета налогового потенциала по НДФЛ</t>
  </si>
  <si>
    <t>Удельный вес фонда заработной платы в общей сумме доходов для расчета налогового потенциала по НДФЛ</t>
  </si>
  <si>
    <t>Сумма прочих доходов включающая: денежное довольствие военнослужащих и приравненных к ним категорий, а также все виды прочих доходов, полученных физическими лицами в соответствии со ст. 208 гл.23 Налогового кодекса РФ ч. 2</t>
  </si>
  <si>
    <t>Удельный вес прочих доходов в общей сумме доходов для расчета налогового потенциала по налогу на доходы физических лиц</t>
  </si>
  <si>
    <t>в т.ч. по видам экономической деятельности 
(справочно: сумма по видам деятельности в сравнении с "Фонд зарплаты по территории всего ")</t>
  </si>
  <si>
    <t>Показатели труда по бюджетообразующим предприятиям</t>
  </si>
  <si>
    <t>*отчитывающиеся в органы государственной статистики</t>
  </si>
  <si>
    <t>Показатели труда сельским и городским поселениям на территории района</t>
  </si>
  <si>
    <t>Расчет доходов для определения налогового потенциала   по налогу на доходы физических лиц (рассчитывается с участием отдела финансов территории)</t>
  </si>
  <si>
    <t>Сумма фонда заработной платы всего по району</t>
  </si>
  <si>
    <t>торговля оптовая, кроме оптовой торговли автотранспортными средствами и мотоциклами</t>
  </si>
  <si>
    <t>торговля розничная, кроме торговли автотранспортными средствами и мотоциклами</t>
  </si>
  <si>
    <t>из них растениеводство и животноводство, охота и предоставление соответствующих услуг в этих областях</t>
  </si>
  <si>
    <t>рыболовство, рыбоводство</t>
  </si>
  <si>
    <t>Исполнтель:</t>
  </si>
  <si>
    <t>Должность</t>
  </si>
  <si>
    <t>И.О. Фамилия</t>
  </si>
  <si>
    <t>Согласовано:</t>
  </si>
  <si>
    <t xml:space="preserve"> </t>
  </si>
  <si>
    <t xml:space="preserve">        </t>
  </si>
  <si>
    <t>в т.ч. по каждому поселению (в алфавитном порядке)</t>
  </si>
  <si>
    <t>Введенные данные соответствуют вычислениям</t>
  </si>
  <si>
    <t>Введенные данные не соответствуют вычислениям</t>
  </si>
  <si>
    <t>Рассчитывается на основе введенных данных о фондах заработной платы и общей численности работников</t>
  </si>
  <si>
    <t>Рассчитывается на основе введенных данных о средней заработной плате и общей численности работников</t>
  </si>
  <si>
    <t>Рассчитывается на основе введенных данных о среднемесячной заработной плате и среднесписочной численности работников по каждому поселнию</t>
  </si>
  <si>
    <t>Справочник поселений муниципальных образований Ростовской области</t>
  </si>
  <si>
    <t>для заполнения таблицы 3</t>
  </si>
  <si>
    <t>Итого по городским округам и муниципальным районам:</t>
  </si>
  <si>
    <t>Итого по городским округам:</t>
  </si>
  <si>
    <t>Азов</t>
  </si>
  <si>
    <t>Батайск</t>
  </si>
  <si>
    <t>Волгодонск</t>
  </si>
  <si>
    <t>Гуково</t>
  </si>
  <si>
    <t>Донецк</t>
  </si>
  <si>
    <t>Зверево</t>
  </si>
  <si>
    <t>Каменск-Шахтинский</t>
  </si>
  <si>
    <t>Новочеркасск</t>
  </si>
  <si>
    <t>Новошахтинск</t>
  </si>
  <si>
    <t>Ростов-на-Дону</t>
  </si>
  <si>
    <t>Таганрог</t>
  </si>
  <si>
    <t>Шахты</t>
  </si>
  <si>
    <t>Итого по муниципальным районам:</t>
  </si>
  <si>
    <t>Азовский</t>
  </si>
  <si>
    <t>в т.ч. по  поселениям</t>
  </si>
  <si>
    <t>Александровское</t>
  </si>
  <si>
    <t>Елизаветинское</t>
  </si>
  <si>
    <t>Елизаветовское</t>
  </si>
  <si>
    <t>Задонское</t>
  </si>
  <si>
    <t>Кагальницкое</t>
  </si>
  <si>
    <t>Калиновское</t>
  </si>
  <si>
    <t>Красносадовское</t>
  </si>
  <si>
    <t>Круглянское</t>
  </si>
  <si>
    <t>Кугейское</t>
  </si>
  <si>
    <t>Кулешовское</t>
  </si>
  <si>
    <t>Маргаритовское</t>
  </si>
  <si>
    <t>Новоалександровское</t>
  </si>
  <si>
    <t>Обильненское</t>
  </si>
  <si>
    <t>Отрадовское</t>
  </si>
  <si>
    <t>Пешковское</t>
  </si>
  <si>
    <t>Рогожкинское</t>
  </si>
  <si>
    <t>Самарское</t>
  </si>
  <si>
    <t>Семибалковское</t>
  </si>
  <si>
    <t>Аксайский - всего</t>
  </si>
  <si>
    <t>Аксайское г.п.</t>
  </si>
  <si>
    <t>Большелогское</t>
  </si>
  <si>
    <t>Верхнеподпольненское</t>
  </si>
  <si>
    <t xml:space="preserve">Грушевское </t>
  </si>
  <si>
    <t>Истоминское</t>
  </si>
  <si>
    <t>Ленинское</t>
  </si>
  <si>
    <t>Мишкинское</t>
  </si>
  <si>
    <t>Ольгинское</t>
  </si>
  <si>
    <t>Рассветовское</t>
  </si>
  <si>
    <t>Старочеркасское</t>
  </si>
  <si>
    <t>Щепкинское</t>
  </si>
  <si>
    <t>Багаевский</t>
  </si>
  <si>
    <t>в т.ч. по сельским поселениям</t>
  </si>
  <si>
    <t xml:space="preserve">Ажиновское </t>
  </si>
  <si>
    <t xml:space="preserve">Багаевское </t>
  </si>
  <si>
    <t>Елкинское</t>
  </si>
  <si>
    <t>Красненское</t>
  </si>
  <si>
    <t>Манычское</t>
  </si>
  <si>
    <t>Белокалитвинский</t>
  </si>
  <si>
    <t>Белокалитвинское г.п.</t>
  </si>
  <si>
    <t>Богураевское</t>
  </si>
  <si>
    <t>Горняцкое</t>
  </si>
  <si>
    <t>Грушево-Дубовское</t>
  </si>
  <si>
    <t>Ильинское</t>
  </si>
  <si>
    <t>Коксовское</t>
  </si>
  <si>
    <t>Краснодонецкое</t>
  </si>
  <si>
    <t>Литвиновское</t>
  </si>
  <si>
    <t>Нижнепоповское</t>
  </si>
  <si>
    <t>Рудаковское</t>
  </si>
  <si>
    <t>Синегорское</t>
  </si>
  <si>
    <t>Шолоховское</t>
  </si>
  <si>
    <t>Боковский</t>
  </si>
  <si>
    <t>Боковское</t>
  </si>
  <si>
    <t xml:space="preserve">Верхнечирское </t>
  </si>
  <si>
    <t>Грачевское</t>
  </si>
  <si>
    <t>Земцовское</t>
  </si>
  <si>
    <t xml:space="preserve">Каргинское </t>
  </si>
  <si>
    <t xml:space="preserve">Краснозоринское </t>
  </si>
  <si>
    <t>Краснокутское</t>
  </si>
  <si>
    <t>Верхнедонской</t>
  </si>
  <si>
    <t>Верхняковское</t>
  </si>
  <si>
    <t>Казанское</t>
  </si>
  <si>
    <t>Казансколопатинское</t>
  </si>
  <si>
    <t xml:space="preserve">Мешковское </t>
  </si>
  <si>
    <t xml:space="preserve">Мещеряковское </t>
  </si>
  <si>
    <t xml:space="preserve">Мигулинское </t>
  </si>
  <si>
    <t xml:space="preserve">Нижнебыковское </t>
  </si>
  <si>
    <t>Солонцовское</t>
  </si>
  <si>
    <t>Тубянское</t>
  </si>
  <si>
    <t>Шумилинское</t>
  </si>
  <si>
    <t>Веселовский</t>
  </si>
  <si>
    <t>Верхнесоленовское</t>
  </si>
  <si>
    <t xml:space="preserve">Веселовское </t>
  </si>
  <si>
    <t>Краснооктябрьское</t>
  </si>
  <si>
    <t xml:space="preserve">Позднеевское </t>
  </si>
  <si>
    <t>Волгодонской</t>
  </si>
  <si>
    <t xml:space="preserve">Добровольское </t>
  </si>
  <si>
    <t xml:space="preserve">Дубенцовское </t>
  </si>
  <si>
    <t>Победенское</t>
  </si>
  <si>
    <t>Потаповское</t>
  </si>
  <si>
    <t>Прогрессовское</t>
  </si>
  <si>
    <t xml:space="preserve">Романовское </t>
  </si>
  <si>
    <t>Рябичевское</t>
  </si>
  <si>
    <t>Дубовский</t>
  </si>
  <si>
    <t>Андреевское</t>
  </si>
  <si>
    <t>Барбанщиковское</t>
  </si>
  <si>
    <t>Вербовологовское</t>
  </si>
  <si>
    <t>Веселовское</t>
  </si>
  <si>
    <t>Гуреевское</t>
  </si>
  <si>
    <t>Дубовское</t>
  </si>
  <si>
    <t>Жуковское</t>
  </si>
  <si>
    <t>Комиссаровское</t>
  </si>
  <si>
    <t>Малолученское</t>
  </si>
  <si>
    <t>Мирненское</t>
  </si>
  <si>
    <t>Присальское</t>
  </si>
  <si>
    <t>Романовское</t>
  </si>
  <si>
    <t>Семичанское</t>
  </si>
  <si>
    <t>Егорлыкский</t>
  </si>
  <si>
    <t>Балко-Грузское</t>
  </si>
  <si>
    <t xml:space="preserve">Войновское </t>
  </si>
  <si>
    <t xml:space="preserve">Егорлыкское </t>
  </si>
  <si>
    <t>Кавалерское</t>
  </si>
  <si>
    <t xml:space="preserve">Новороговское </t>
  </si>
  <si>
    <t xml:space="preserve">Объединенное </t>
  </si>
  <si>
    <t>Роговское</t>
  </si>
  <si>
    <t>Шаумяновское</t>
  </si>
  <si>
    <t>Заветинский</t>
  </si>
  <si>
    <t>Заветинское</t>
  </si>
  <si>
    <t>Киселевское</t>
  </si>
  <si>
    <t>Кичкинское</t>
  </si>
  <si>
    <t>Никольское</t>
  </si>
  <si>
    <t>Савдянское</t>
  </si>
  <si>
    <t>Тюльпановское</t>
  </si>
  <si>
    <t>Федосеевское</t>
  </si>
  <si>
    <t>Фоминское</t>
  </si>
  <si>
    <t>Шебалинское</t>
  </si>
  <si>
    <t>Зерноградский</t>
  </si>
  <si>
    <t>Большеталовское</t>
  </si>
  <si>
    <t>Гуляй-Борисовское</t>
  </si>
  <si>
    <t>Донское</t>
  </si>
  <si>
    <t>Зерноградское г.п.</t>
  </si>
  <si>
    <t>Конзаводское</t>
  </si>
  <si>
    <t>Красноармейское</t>
  </si>
  <si>
    <t>Мечетинское</t>
  </si>
  <si>
    <t>Россошинское</t>
  </si>
  <si>
    <t>Зимовниковский</t>
  </si>
  <si>
    <t>Верхнесеребряковское</t>
  </si>
  <si>
    <t>Гашунское</t>
  </si>
  <si>
    <t>Глубочанское</t>
  </si>
  <si>
    <t>Зимовниковское</t>
  </si>
  <si>
    <t>Камышевское</t>
  </si>
  <si>
    <t>Кировское</t>
  </si>
  <si>
    <t>Кутейниковское</t>
  </si>
  <si>
    <t>Мокрогашунское</t>
  </si>
  <si>
    <t>Савоськинское</t>
  </si>
  <si>
    <t>Северное</t>
  </si>
  <si>
    <t>Кагальницкий</t>
  </si>
  <si>
    <t xml:space="preserve">Иваново-Шамшевское </t>
  </si>
  <si>
    <t xml:space="preserve">Кагальницкое </t>
  </si>
  <si>
    <t xml:space="preserve">Калининское </t>
  </si>
  <si>
    <t xml:space="preserve">Кировское </t>
  </si>
  <si>
    <t xml:space="preserve">Мокробатайское </t>
  </si>
  <si>
    <t xml:space="preserve">Новобатайское </t>
  </si>
  <si>
    <t xml:space="preserve">Родниковское </t>
  </si>
  <si>
    <t xml:space="preserve">Хомутовское </t>
  </si>
  <si>
    <t>Каменский</t>
  </si>
  <si>
    <t>в т.ч. по поселениям</t>
  </si>
  <si>
    <t>Астаховское</t>
  </si>
  <si>
    <t>Богдановское</t>
  </si>
  <si>
    <t xml:space="preserve">Волченское </t>
  </si>
  <si>
    <t>Глубокинское г.п.</t>
  </si>
  <si>
    <t>Груциновское</t>
  </si>
  <si>
    <t>Гусевское</t>
  </si>
  <si>
    <t xml:space="preserve">Калитвенское </t>
  </si>
  <si>
    <t xml:space="preserve">Красновское </t>
  </si>
  <si>
    <t xml:space="preserve">Малокаменское </t>
  </si>
  <si>
    <t xml:space="preserve">Пиховкинское </t>
  </si>
  <si>
    <t>Старостаничное</t>
  </si>
  <si>
    <t xml:space="preserve">Уляшкинское </t>
  </si>
  <si>
    <t>Кашарский</t>
  </si>
  <si>
    <t>Верхнемакеевское</t>
  </si>
  <si>
    <t>Верхнесвечниковское</t>
  </si>
  <si>
    <t>Вяжинское</t>
  </si>
  <si>
    <t>Индустриальное</t>
  </si>
  <si>
    <t>Кашарское</t>
  </si>
  <si>
    <t>Киевское</t>
  </si>
  <si>
    <t>Первомайское</t>
  </si>
  <si>
    <t>Поповское</t>
  </si>
  <si>
    <t>Талловеровское</t>
  </si>
  <si>
    <t>Фомино-Свечниковское</t>
  </si>
  <si>
    <t>Константиновский</t>
  </si>
  <si>
    <t>Авиловское</t>
  </si>
  <si>
    <t>Богоявленское</t>
  </si>
  <si>
    <t>Гапкинское</t>
  </si>
  <si>
    <t>Константиновское г.п.</t>
  </si>
  <si>
    <t>Николаевское</t>
  </si>
  <si>
    <t>Почтовское</t>
  </si>
  <si>
    <t>Стычновское</t>
  </si>
  <si>
    <t>Красносулинский</t>
  </si>
  <si>
    <t>Божковское</t>
  </si>
  <si>
    <t>Владимировское</t>
  </si>
  <si>
    <t>Горненское г.п.</t>
  </si>
  <si>
    <t>Гуково-Гнилушевское</t>
  </si>
  <si>
    <t>Долотинское</t>
  </si>
  <si>
    <t>Ковалевское</t>
  </si>
  <si>
    <t>Красносулинское г.п.</t>
  </si>
  <si>
    <t>Михайловское</t>
  </si>
  <si>
    <t>Пролетарское</t>
  </si>
  <si>
    <t>Садковское</t>
  </si>
  <si>
    <t>Табунщиковское</t>
  </si>
  <si>
    <t>Углеродовское г.п.</t>
  </si>
  <si>
    <t>Ударниковское</t>
  </si>
  <si>
    <t>Куйбышевский</t>
  </si>
  <si>
    <t>Кринично-Лугское</t>
  </si>
  <si>
    <t>Куйбышевское</t>
  </si>
  <si>
    <t>Лысогорское</t>
  </si>
  <si>
    <t>Мартыновский</t>
  </si>
  <si>
    <t>Большеорловское</t>
  </si>
  <si>
    <t>Зеленолугское</t>
  </si>
  <si>
    <t>Ильиновское</t>
  </si>
  <si>
    <t>Комаровское</t>
  </si>
  <si>
    <t>Малоорловское</t>
  </si>
  <si>
    <t>Мартыновское</t>
  </si>
  <si>
    <t>Новоселовское</t>
  </si>
  <si>
    <t>Рубашкинское</t>
  </si>
  <si>
    <t>Южненское</t>
  </si>
  <si>
    <t>Матвеево-Курганский</t>
  </si>
  <si>
    <t>Алексеевское</t>
  </si>
  <si>
    <t>Анастасиевское</t>
  </si>
  <si>
    <t xml:space="preserve">Большекирсановское </t>
  </si>
  <si>
    <t xml:space="preserve">Екатериновское </t>
  </si>
  <si>
    <t>Малокирсановское</t>
  </si>
  <si>
    <t>М-Курганское</t>
  </si>
  <si>
    <t>Новониколаевское</t>
  </si>
  <si>
    <t xml:space="preserve">Ряженское </t>
  </si>
  <si>
    <t>Миллеровский</t>
  </si>
  <si>
    <t xml:space="preserve">Верхнеталовское </t>
  </si>
  <si>
    <t xml:space="preserve">Волошинское </t>
  </si>
  <si>
    <t xml:space="preserve">Дегтевское </t>
  </si>
  <si>
    <t xml:space="preserve">Колодезянское </t>
  </si>
  <si>
    <t xml:space="preserve">Криворожское </t>
  </si>
  <si>
    <t xml:space="preserve">Мальчевское </t>
  </si>
  <si>
    <t>Миллеровское г.п.</t>
  </si>
  <si>
    <t xml:space="preserve">Ольхово- Рогское </t>
  </si>
  <si>
    <t xml:space="preserve">Первомайское </t>
  </si>
  <si>
    <t xml:space="preserve">Сулинское </t>
  </si>
  <si>
    <t xml:space="preserve">Титовское </t>
  </si>
  <si>
    <t xml:space="preserve">Треневское </t>
  </si>
  <si>
    <t xml:space="preserve">Туриловское </t>
  </si>
  <si>
    <t>Милютинский</t>
  </si>
  <si>
    <t>Лукичевское</t>
  </si>
  <si>
    <t>М-Березовское</t>
  </si>
  <si>
    <t>Милютинское</t>
  </si>
  <si>
    <t>Н-Березовское</t>
  </si>
  <si>
    <t>Орловское</t>
  </si>
  <si>
    <t>Светочниковское</t>
  </si>
  <si>
    <t>Селивановское</t>
  </si>
  <si>
    <t>Морозовский</t>
  </si>
  <si>
    <t>Вознесенское</t>
  </si>
  <si>
    <t>Вольно-Донское</t>
  </si>
  <si>
    <t>Гагаринское</t>
  </si>
  <si>
    <t>Грузиновское</t>
  </si>
  <si>
    <t>Знаменское</t>
  </si>
  <si>
    <t xml:space="preserve">Костино-Быстрянское </t>
  </si>
  <si>
    <t>Морозовское г.п.</t>
  </si>
  <si>
    <t>Парамоновское</t>
  </si>
  <si>
    <t>Широко-Атамановское</t>
  </si>
  <si>
    <t>Мясниковский</t>
  </si>
  <si>
    <t>Большесальское</t>
  </si>
  <si>
    <t>Калининское</t>
  </si>
  <si>
    <t>Краснокрымское</t>
  </si>
  <si>
    <t>Крымское</t>
  </si>
  <si>
    <t>Недвиговское</t>
  </si>
  <si>
    <t>Петровское</t>
  </si>
  <si>
    <t>Чалтырское</t>
  </si>
  <si>
    <t>Неклиновский</t>
  </si>
  <si>
    <t>А-Мелентьевское</t>
  </si>
  <si>
    <t>Б-Неклиновское</t>
  </si>
  <si>
    <t>Вареновское</t>
  </si>
  <si>
    <t>В-Ханжоновское</t>
  </si>
  <si>
    <t>Лакедемоновское</t>
  </si>
  <si>
    <t>Натальевское</t>
  </si>
  <si>
    <t>Н-Бессергеневское</t>
  </si>
  <si>
    <t>Носовское</t>
  </si>
  <si>
    <t>Платовское</t>
  </si>
  <si>
    <t>Покровское</t>
  </si>
  <si>
    <t>Поляковское</t>
  </si>
  <si>
    <t>Приморское</t>
  </si>
  <si>
    <t>Самбекское</t>
  </si>
  <si>
    <t>Синявское</t>
  </si>
  <si>
    <t>Советинское</t>
  </si>
  <si>
    <t>Троицкое</t>
  </si>
  <si>
    <t>Федоровское</t>
  </si>
  <si>
    <t>Обливский</t>
  </si>
  <si>
    <t>Караичевское</t>
  </si>
  <si>
    <t>Каштановское</t>
  </si>
  <si>
    <t>Нестеркинское</t>
  </si>
  <si>
    <t>Обливское</t>
  </si>
  <si>
    <t>Солонецкое</t>
  </si>
  <si>
    <t>Октябрьский</t>
  </si>
  <si>
    <t>Артемовское</t>
  </si>
  <si>
    <t xml:space="preserve">Бессергеневское </t>
  </si>
  <si>
    <t>Каменоломненское г.п.</t>
  </si>
  <si>
    <t>Керчикское</t>
  </si>
  <si>
    <t>Коммунарское</t>
  </si>
  <si>
    <t xml:space="preserve">Краснокутское </t>
  </si>
  <si>
    <t>Краснолучское</t>
  </si>
  <si>
    <t xml:space="preserve">Красюковское </t>
  </si>
  <si>
    <t xml:space="preserve">Кривянское </t>
  </si>
  <si>
    <t xml:space="preserve">Мокрологское </t>
  </si>
  <si>
    <t xml:space="preserve">Персиановское </t>
  </si>
  <si>
    <t>Орловский</t>
  </si>
  <si>
    <t xml:space="preserve">Волочаевское </t>
  </si>
  <si>
    <t xml:space="preserve">Донское </t>
  </si>
  <si>
    <t xml:space="preserve">Каменно - Балковское </t>
  </si>
  <si>
    <t xml:space="preserve">Камышевское </t>
  </si>
  <si>
    <t xml:space="preserve">Красноармейское </t>
  </si>
  <si>
    <t xml:space="preserve">Курганенское </t>
  </si>
  <si>
    <t xml:space="preserve">Луганское </t>
  </si>
  <si>
    <t xml:space="preserve">Майорское </t>
  </si>
  <si>
    <t xml:space="preserve">Орловское </t>
  </si>
  <si>
    <t xml:space="preserve">Островянское </t>
  </si>
  <si>
    <t xml:space="preserve">Пролетарское </t>
  </si>
  <si>
    <t>Песчанокопский</t>
  </si>
  <si>
    <t>Богородицкое</t>
  </si>
  <si>
    <t>Зареченское</t>
  </si>
  <si>
    <t>Краснополянское</t>
  </si>
  <si>
    <t>Летницкое</t>
  </si>
  <si>
    <t xml:space="preserve">Песчанокопское </t>
  </si>
  <si>
    <t>Поливянское</t>
  </si>
  <si>
    <t>Развильненское</t>
  </si>
  <si>
    <t>Рассыпненское</t>
  </si>
  <si>
    <t>Пролетарский</t>
  </si>
  <si>
    <t>Буденновское</t>
  </si>
  <si>
    <t>Дальненское</t>
  </si>
  <si>
    <t>Ковринское</t>
  </si>
  <si>
    <t>Мокроельмутянское</t>
  </si>
  <si>
    <t>Огневское</t>
  </si>
  <si>
    <t>Опенкинское</t>
  </si>
  <si>
    <t>Пролетарское г.п.</t>
  </si>
  <si>
    <t>Суховское</t>
  </si>
  <si>
    <t>Уютненское</t>
  </si>
  <si>
    <t xml:space="preserve">Ремонтненский </t>
  </si>
  <si>
    <t>Валуевское</t>
  </si>
  <si>
    <t>Денисовское</t>
  </si>
  <si>
    <t>Кормовское</t>
  </si>
  <si>
    <t>Краснопартизанское</t>
  </si>
  <si>
    <t>Подгорненское</t>
  </si>
  <si>
    <t>Привольненское</t>
  </si>
  <si>
    <t>Ремонтненское</t>
  </si>
  <si>
    <t>Родионово-Несветайский</t>
  </si>
  <si>
    <t>Барило-Крепинское</t>
  </si>
  <si>
    <t>Болдыревское</t>
  </si>
  <si>
    <t>Большекрепинское</t>
  </si>
  <si>
    <t>Волошинское</t>
  </si>
  <si>
    <t>Родионово-Несветайское</t>
  </si>
  <si>
    <t>Сальский</t>
  </si>
  <si>
    <t>Гигантовское</t>
  </si>
  <si>
    <t>Екатериновское</t>
  </si>
  <si>
    <t>Ивановское</t>
  </si>
  <si>
    <t>Кручено-Балковское</t>
  </si>
  <si>
    <t>Новоегорлыкское</t>
  </si>
  <si>
    <t>Рыбасовское</t>
  </si>
  <si>
    <t>Сальское г.п.</t>
  </si>
  <si>
    <t>Сандатовское</t>
  </si>
  <si>
    <t>Юловское</t>
  </si>
  <si>
    <t>Семикаракорский</t>
  </si>
  <si>
    <t>Бакланниковское</t>
  </si>
  <si>
    <t>Большемечетновское</t>
  </si>
  <si>
    <t>Задоно-Кагальницкое</t>
  </si>
  <si>
    <t>Золотаревское</t>
  </si>
  <si>
    <t>Кочетовское</t>
  </si>
  <si>
    <t>Кузнецовское</t>
  </si>
  <si>
    <t>Новозолотовское</t>
  </si>
  <si>
    <t>Семикаракорское г.п.</t>
  </si>
  <si>
    <t>Сусатское</t>
  </si>
  <si>
    <t>Топилинское</t>
  </si>
  <si>
    <t>Советский</t>
  </si>
  <si>
    <t>Калач-Куртлакское</t>
  </si>
  <si>
    <t>Советское</t>
  </si>
  <si>
    <t>Чирское</t>
  </si>
  <si>
    <t>Тарасовский</t>
  </si>
  <si>
    <t>Большинское</t>
  </si>
  <si>
    <t>Войковское</t>
  </si>
  <si>
    <t>Дячкинское</t>
  </si>
  <si>
    <t>Ефремово-Степановское</t>
  </si>
  <si>
    <t>Зеленовское</t>
  </si>
  <si>
    <t>Колушкинское</t>
  </si>
  <si>
    <t>Красновское</t>
  </si>
  <si>
    <t>Курно-Липовское</t>
  </si>
  <si>
    <t>Митякинское</t>
  </si>
  <si>
    <t>Тарасовское</t>
  </si>
  <si>
    <t xml:space="preserve">Тацинский           </t>
  </si>
  <si>
    <t xml:space="preserve">Быстрогорское </t>
  </si>
  <si>
    <t xml:space="preserve">Верхнеобливское </t>
  </si>
  <si>
    <t xml:space="preserve">Ермаковское </t>
  </si>
  <si>
    <t>Жирновское г.п.</t>
  </si>
  <si>
    <t xml:space="preserve">Зазерское </t>
  </si>
  <si>
    <t xml:space="preserve">Ковылкинское </t>
  </si>
  <si>
    <t xml:space="preserve">Михайловское </t>
  </si>
  <si>
    <t xml:space="preserve">Скосырское </t>
  </si>
  <si>
    <t xml:space="preserve">Суховское </t>
  </si>
  <si>
    <t xml:space="preserve">Тацинское </t>
  </si>
  <si>
    <t>Углегорское</t>
  </si>
  <si>
    <t>Усть-Донецкий</t>
  </si>
  <si>
    <t>Апаринское</t>
  </si>
  <si>
    <t>Верхнекундрюченское</t>
  </si>
  <si>
    <t>Мелиховское</t>
  </si>
  <si>
    <t>Нижнекундрюченское</t>
  </si>
  <si>
    <t>Пухляковское</t>
  </si>
  <si>
    <t>Раздорское</t>
  </si>
  <si>
    <t>Усть-Донецкое г.п.</t>
  </si>
  <si>
    <t>Целинский</t>
  </si>
  <si>
    <t>Лопанское</t>
  </si>
  <si>
    <t>Новоцелинское</t>
  </si>
  <si>
    <t>Ольшанское</t>
  </si>
  <si>
    <t>Среднеегорлыкское</t>
  </si>
  <si>
    <t>Хлеборобное</t>
  </si>
  <si>
    <t>Целинское</t>
  </si>
  <si>
    <t>Цимлянский</t>
  </si>
  <si>
    <t>Красноярское</t>
  </si>
  <si>
    <t>Лозновское</t>
  </si>
  <si>
    <t>Маркинское</t>
  </si>
  <si>
    <t xml:space="preserve">Новоцимлянское </t>
  </si>
  <si>
    <t xml:space="preserve">Саркеловское </t>
  </si>
  <si>
    <t>Цимлянское г.п.</t>
  </si>
  <si>
    <t>Чертковский</t>
  </si>
  <si>
    <t>Алексеево-Лозовское</t>
  </si>
  <si>
    <t>Зубрилинское</t>
  </si>
  <si>
    <t>Маньковское</t>
  </si>
  <si>
    <t>Михайлово-Александровское</t>
  </si>
  <si>
    <t>Нагибинское</t>
  </si>
  <si>
    <t>Ольховчанское</t>
  </si>
  <si>
    <t>Осиковское</t>
  </si>
  <si>
    <t>Сетраковское</t>
  </si>
  <si>
    <t>Сохрановское</t>
  </si>
  <si>
    <t>Чертковское</t>
  </si>
  <si>
    <t>Шептуховское</t>
  </si>
  <si>
    <t>Щедровское</t>
  </si>
  <si>
    <t>Шолоховский</t>
  </si>
  <si>
    <t xml:space="preserve">Базковское </t>
  </si>
  <si>
    <t xml:space="preserve">Вешенское </t>
  </si>
  <si>
    <t xml:space="preserve">Дубровское </t>
  </si>
  <si>
    <t xml:space="preserve">Дударевское </t>
  </si>
  <si>
    <t>Колундаевское</t>
  </si>
  <si>
    <t xml:space="preserve">Кружилинское </t>
  </si>
  <si>
    <t xml:space="preserve">Меркуловское </t>
  </si>
  <si>
    <t xml:space="preserve">Терновское </t>
  </si>
  <si>
    <t>х</t>
  </si>
  <si>
    <t>Важно!!! При заполнении данных по поселениям использовать порядок указания поселений согласно справочнику</t>
  </si>
  <si>
    <t xml:space="preserve"> - Лист Справочник поселений</t>
  </si>
  <si>
    <t>Оценочные и прогнозные значения либо могут быть введены исполнителем самостоятельно, либо рассчитываются на основании данных о Фонде заработной платы и удельном весе ФЗП в общей сумме доходов за 2021 год</t>
  </si>
  <si>
    <t>Значения либо вводятся исполнителем, либо рассчитываются автоматически как разница между суммой доходов для расчета налогового потенциала по НДФЛ и ФЗП</t>
  </si>
  <si>
    <r>
      <rPr>
        <b/>
        <i/>
        <sz val="12"/>
        <rFont val="Times New Roman"/>
        <family val="1"/>
        <charset val="204"/>
      </rPr>
      <t xml:space="preserve">Справочно: </t>
    </r>
    <r>
      <rPr>
        <i/>
        <sz val="12"/>
        <rFont val="Times New Roman"/>
        <family val="1"/>
        <charset val="204"/>
      </rPr>
      <t>разница между показателями "Сумма доходов для расчета налогового потенциала по НДФЛ" и "Фонд заработной платы".</t>
    </r>
  </si>
  <si>
    <t>Бюджетообразующее предприятие 14</t>
  </si>
  <si>
    <t>Бюджетообразующее предприятие 15</t>
  </si>
  <si>
    <t>Бюджетообразующее предприятие 16</t>
  </si>
  <si>
    <t>Бюджетообразующее предприятие 17</t>
  </si>
  <si>
    <t>Бюджетообразующее предприятие 18</t>
  </si>
  <si>
    <t>Бюджетообразующее предприятие 20</t>
  </si>
  <si>
    <t>Бюджетообразующее предприятие 19</t>
  </si>
  <si>
    <t>Сельское поселение 1</t>
  </si>
  <si>
    <t>Сельское поселение 2</t>
  </si>
  <si>
    <t>Сельское поселение 3</t>
  </si>
  <si>
    <t>Сельское поселение 4</t>
  </si>
  <si>
    <t>Сельское поселение 5</t>
  </si>
  <si>
    <t>Сельское поселение 6</t>
  </si>
  <si>
    <t>Сельское поселение 7</t>
  </si>
  <si>
    <t>Сельское поселение 8</t>
  </si>
  <si>
    <t>Сельское поселение 9</t>
  </si>
  <si>
    <t>Сельское поселение 10</t>
  </si>
  <si>
    <t>Сельское поселение 11</t>
  </si>
  <si>
    <t>Сельское поселение 12</t>
  </si>
  <si>
    <t>Сельское поселение 13</t>
  </si>
  <si>
    <t>Сельское поселение 14</t>
  </si>
  <si>
    <t>Сельское поселение 15</t>
  </si>
  <si>
    <t>Сельское поселение 16</t>
  </si>
  <si>
    <t>Сельское поселение 17</t>
  </si>
  <si>
    <t>Сельское поселение 18</t>
  </si>
  <si>
    <t>Сельское поселение 19</t>
  </si>
  <si>
    <t>Вводится вручную исполнителем или вычисляется автоматически на основе введеных данных по всем видам экономической деятельности</t>
  </si>
  <si>
    <t>Вводится вручную исполнителем или вычисляется автоматически на основе введеных данных об основных отрослях сельского хозяйства</t>
  </si>
  <si>
    <t>Вводится вручную исполнителем или вычисляется автоматически на основе введеных данных об основных видах торговли</t>
  </si>
  <si>
    <t>%</t>
  </si>
  <si>
    <t>При заполнении вместо "Сельское поселение N" указать названия сельского поселения в алфавитном порядке в соответствии со списком на листе "Справочник поселений".</t>
  </si>
  <si>
    <t>(заполняется для муниципальных районов)</t>
  </si>
  <si>
    <t>При заполнении вместо "Бюджетообразующее предприятие N" указать форму собственности предприятия и его название. Например: ООО "Амилко" или Миллеровский филиал ОАО "Астон".</t>
  </si>
  <si>
    <t>Бюджетообразующее предприятие 21</t>
  </si>
  <si>
    <t>Бюджетообразующее предприятие 22</t>
  </si>
  <si>
    <t>Бюджетообразующее предприятие 23</t>
  </si>
  <si>
    <t>Бюджетообразующее предприятие 24</t>
  </si>
  <si>
    <t>Бюджетообразующее предприятие 25</t>
  </si>
  <si>
    <t>Бюджетообразующее предприятие 26</t>
  </si>
  <si>
    <t>Бюджетообразующее предприятие 27</t>
  </si>
  <si>
    <t>Бюджетообразующее предприятие 28</t>
  </si>
  <si>
    <t>Бюджетообразующее предприятие 29</t>
  </si>
  <si>
    <t>Бюджетообразующее предприятие 30</t>
  </si>
  <si>
    <r>
      <t xml:space="preserve">Ячейки, отмеченные </t>
    </r>
    <r>
      <rPr>
        <b/>
        <sz val="12"/>
        <color indexed="8"/>
        <rFont val="Times New Roman"/>
        <family val="1"/>
        <charset val="204"/>
      </rPr>
      <t>голубым</t>
    </r>
    <r>
      <rPr>
        <sz val="12"/>
        <color indexed="8"/>
        <rFont val="Times New Roman"/>
        <family val="1"/>
        <charset val="204"/>
      </rPr>
      <t xml:space="preserve"> цветом</t>
    </r>
  </si>
  <si>
    <r>
      <t xml:space="preserve">Ячейки, отмеченные </t>
    </r>
    <r>
      <rPr>
        <b/>
        <sz val="12"/>
        <rFont val="Times New Roman"/>
        <family val="1"/>
        <charset val="204"/>
      </rPr>
      <t>белым</t>
    </r>
    <r>
      <rPr>
        <sz val="12"/>
        <rFont val="Times New Roman"/>
        <family val="1"/>
        <charset val="204"/>
      </rPr>
      <t xml:space="preserve"> цветом</t>
    </r>
  </si>
  <si>
    <t>Создают удобство для восприятия (недоступны для заполнения)</t>
  </si>
  <si>
    <r>
      <rPr>
        <b/>
        <i/>
        <sz val="12"/>
        <rFont val="Times New Roman"/>
        <family val="1"/>
        <charset val="204"/>
      </rPr>
      <t xml:space="preserve">Справочно: </t>
    </r>
    <r>
      <rPr>
        <i/>
        <sz val="12"/>
        <rFont val="Times New Roman"/>
        <family val="1"/>
        <charset val="204"/>
      </rPr>
      <t>"Фонд зарплаты по территории всего (без выплат социального характера") из таблицы 1</t>
    </r>
  </si>
  <si>
    <t>1.</t>
  </si>
  <si>
    <t>2.</t>
  </si>
  <si>
    <t>3.</t>
  </si>
  <si>
    <t>4.</t>
  </si>
  <si>
    <t>Расчет доходов для определения налогового потенциала по налогу на доходы физических лиц</t>
  </si>
  <si>
    <t>в т.ч. по каждому поселению (в алфавитном порядке)                                                        (Справочно: сумма фонда заработной платы всего по району в сравнении с показателем "Фонд зарплаты по территории всего (без выплат социального характера)")</t>
  </si>
  <si>
    <t>-</t>
  </si>
  <si>
    <r>
      <t xml:space="preserve">Фонд заработной платы* 
</t>
    </r>
    <r>
      <rPr>
        <sz val="12"/>
        <rFont val="Times New Roman"/>
        <family val="1"/>
        <charset val="204"/>
      </rPr>
      <t>*Фонд заработной платы должен соответствовать фонду в таблице 1 и таблице 3 данного раздела</t>
    </r>
  </si>
  <si>
    <r>
      <rPr>
        <b/>
        <i/>
        <sz val="12"/>
        <rFont val="Times New Roman"/>
        <family val="1"/>
        <charset val="204"/>
      </rPr>
      <t xml:space="preserve">Справочно: </t>
    </r>
    <r>
      <rPr>
        <i/>
        <sz val="12"/>
        <rFont val="Times New Roman"/>
        <family val="1"/>
        <charset val="204"/>
      </rPr>
      <t>показатель "Сумма доходов для расчета налогового потенциала по НДФЛ", рассчитанный как отношение Фонда заработной платы в текущем году к его удельному весу в общей сумме доходов для рвсчета налогового потенциала по НДФЛ в предыдущем/оцениваемом году</t>
    </r>
  </si>
  <si>
    <r>
      <t xml:space="preserve">Ячейки, отмеченные </t>
    </r>
    <r>
      <rPr>
        <b/>
        <sz val="12"/>
        <color indexed="8"/>
        <rFont val="Times New Roman"/>
        <family val="1"/>
        <charset val="204"/>
      </rPr>
      <t>иным</t>
    </r>
    <r>
      <rPr>
        <sz val="12"/>
        <color indexed="8"/>
        <rFont val="Times New Roman"/>
        <family val="1"/>
        <charset val="204"/>
      </rPr>
      <t xml:space="preserve"> цветом</t>
    </r>
  </si>
  <si>
    <t>Свод основных финансовых показателей по полному кругу предприятий</t>
  </si>
  <si>
    <t>деятельность в области здравоохранения и социальных услуг</t>
  </si>
  <si>
    <t>предоставление прочих видов услуг</t>
  </si>
  <si>
    <t xml:space="preserve">Среднесписочная численность работников по району - всего: </t>
  </si>
  <si>
    <t>Среднегодовая численность работающих во всех организациях муниципальной формы собственности</t>
  </si>
  <si>
    <t>Администрация Дячкинского сельского поселения</t>
  </si>
  <si>
    <t>ООО "КамазДон"</t>
  </si>
  <si>
    <t>МБУЗ ЦРБ Тарасовского района (Дячкинское с.п.)</t>
  </si>
  <si>
    <t>МБУ "Центр социального обслуживания (Дячкинское с.п.)</t>
  </si>
  <si>
    <t>МУК ДСП ТР "ДСДК"</t>
  </si>
  <si>
    <t>МБДОУ детский сад № 31 "Орленок"</t>
  </si>
  <si>
    <t>МБОУ Васильевская ООШ</t>
  </si>
  <si>
    <t>МБОУ Дячкинская СОШ</t>
  </si>
  <si>
    <t>ООО "Нектар"</t>
  </si>
  <si>
    <t>ИП Чистов Н.А.</t>
  </si>
  <si>
    <t>СПК "Правда"</t>
  </si>
  <si>
    <t>ОАО "Тарасовская сельхозтехника"</t>
  </si>
  <si>
    <t>ООО "Колхоз"</t>
  </si>
  <si>
    <t>Глава Администрации Дячкинского сельского поселения</t>
  </si>
  <si>
    <t>Филиппова Ю.С.</t>
  </si>
  <si>
    <t>Номер телефона: 35-2-42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</si>
</sst>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#,##0.000"/>
    <numFmt numFmtId="166" formatCode="0.0"/>
  </numFmts>
  <fonts count="43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color indexed="8"/>
      <name val="Arial"/>
      <family val="2"/>
      <charset val="204"/>
    </font>
    <font>
      <sz val="8"/>
      <name val="Arial Cyr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6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 "/>
      <charset val="204"/>
    </font>
    <font>
      <sz val="12"/>
      <color rgb="FF969696"/>
      <name val="Times New Roman"/>
      <family val="1"/>
      <charset val="204"/>
    </font>
    <font>
      <b/>
      <sz val="12"/>
      <name val="Arial Cyr"/>
      <charset val="204"/>
    </font>
    <font>
      <b/>
      <sz val="12"/>
      <color indexed="8"/>
      <name val="Arial"/>
      <family val="2"/>
      <charset val="204"/>
    </font>
    <font>
      <b/>
      <sz val="10"/>
      <name val="Arial Cyr"/>
      <charset val="204"/>
    </font>
    <font>
      <b/>
      <sz val="8"/>
      <name val="Arial Cyr"/>
      <charset val="204"/>
    </font>
    <font>
      <b/>
      <sz val="10"/>
      <name val="Arial"/>
      <family val="2"/>
      <charset val="204"/>
    </font>
    <font>
      <b/>
      <sz val="10"/>
      <name val="Arial Cyr"/>
      <family val="2"/>
      <charset val="204"/>
    </font>
    <font>
      <sz val="10"/>
      <name val="Arial"/>
      <family val="2"/>
      <charset val="204"/>
    </font>
    <font>
      <i/>
      <sz val="10"/>
      <name val="Arial Cyr"/>
      <family val="2"/>
      <charset val="204"/>
    </font>
    <font>
      <sz val="10"/>
      <name val="Arial Cyr"/>
      <family val="2"/>
      <charset val="204"/>
    </font>
    <font>
      <sz val="10"/>
      <color rgb="FFFF0000"/>
      <name val="Arial Cyr"/>
      <charset val="204"/>
    </font>
    <font>
      <b/>
      <sz val="12"/>
      <color indexed="10"/>
      <name val="Times New Roman"/>
      <family val="1"/>
      <charset val="204"/>
    </font>
    <font>
      <b/>
      <sz val="15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u/>
      <sz val="10"/>
      <color theme="10"/>
      <name val="Arial Cyr"/>
      <charset val="204"/>
    </font>
    <font>
      <u/>
      <sz val="14"/>
      <color theme="10"/>
      <name val="Times New Roman"/>
      <family val="1"/>
      <charset val="204"/>
    </font>
    <font>
      <b/>
      <sz val="18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8">
    <xf numFmtId="0" fontId="0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4" fillId="0" borderId="0"/>
    <xf numFmtId="0" fontId="1" fillId="0" borderId="0"/>
    <xf numFmtId="0" fontId="40" fillId="0" borderId="0" applyNumberFormat="0" applyFill="0" applyBorder="0" applyAlignment="0" applyProtection="0"/>
  </cellStyleXfs>
  <cellXfs count="205">
    <xf numFmtId="0" fontId="0" fillId="0" borderId="0" xfId="0"/>
    <xf numFmtId="0" fontId="0" fillId="0" borderId="0" xfId="0" applyFill="1"/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9" fillId="0" borderId="0" xfId="0" applyFont="1"/>
    <xf numFmtId="49" fontId="0" fillId="0" borderId="0" xfId="0" applyNumberFormat="1" applyFill="1"/>
    <xf numFmtId="0" fontId="0" fillId="0" borderId="0" xfId="0" applyFill="1"/>
    <xf numFmtId="0" fontId="9" fillId="0" borderId="0" xfId="0" applyFont="1"/>
    <xf numFmtId="0" fontId="10" fillId="2" borderId="1" xfId="0" applyFont="1" applyFill="1" applyBorder="1" applyAlignment="1" applyProtection="1">
      <alignment horizontal="center" vertical="center"/>
      <protection locked="0"/>
    </xf>
    <xf numFmtId="0" fontId="9" fillId="0" borderId="0" xfId="1" applyFont="1" applyAlignment="1" applyProtection="1">
      <alignment horizontal="center" vertical="center"/>
    </xf>
    <xf numFmtId="0" fontId="10" fillId="2" borderId="1" xfId="1" applyNumberFormat="1" applyFont="1" applyFill="1" applyBorder="1" applyAlignment="1" applyProtection="1">
      <alignment horizontal="center" vertical="center"/>
    </xf>
    <xf numFmtId="0" fontId="12" fillId="0" borderId="0" xfId="1" applyFont="1" applyAlignment="1" applyProtection="1">
      <alignment horizontal="center"/>
    </xf>
    <xf numFmtId="0" fontId="12" fillId="0" borderId="0" xfId="0" applyFont="1" applyAlignment="1" applyProtection="1">
      <alignment horizontal="center"/>
    </xf>
    <xf numFmtId="0" fontId="9" fillId="0" borderId="0" xfId="0" applyFont="1" applyProtection="1"/>
    <xf numFmtId="0" fontId="2" fillId="0" borderId="1" xfId="1" applyFont="1" applyBorder="1" applyAlignment="1" applyProtection="1">
      <alignment horizontal="center"/>
    </xf>
    <xf numFmtId="0" fontId="0" fillId="0" borderId="0" xfId="0" applyFill="1" applyProtection="1"/>
    <xf numFmtId="0" fontId="15" fillId="2" borderId="1" xfId="1" applyNumberFormat="1" applyFont="1" applyFill="1" applyBorder="1" applyAlignment="1" applyProtection="1">
      <alignment horizontal="center" vertical="top"/>
    </xf>
    <xf numFmtId="165" fontId="8" fillId="4" borderId="1" xfId="1" applyNumberFormat="1" applyFont="1" applyFill="1" applyBorder="1" applyAlignment="1" applyProtection="1">
      <alignment horizontal="center" vertical="center" wrapText="1"/>
    </xf>
    <xf numFmtId="0" fontId="17" fillId="0" borderId="0" xfId="0" applyFont="1" applyProtection="1"/>
    <xf numFmtId="164" fontId="2" fillId="0" borderId="1" xfId="0" applyNumberFormat="1" applyFont="1" applyFill="1" applyBorder="1"/>
    <xf numFmtId="0" fontId="15" fillId="0" borderId="0" xfId="1" applyNumberFormat="1" applyFont="1" applyFill="1" applyBorder="1" applyAlignment="1" applyProtection="1">
      <alignment horizontal="center" vertical="top"/>
    </xf>
    <xf numFmtId="0" fontId="0" fillId="0" borderId="0" xfId="0" applyFill="1" applyBorder="1" applyProtection="1"/>
    <xf numFmtId="0" fontId="9" fillId="0" borderId="0" xfId="0" applyFont="1" applyFill="1"/>
    <xf numFmtId="0" fontId="19" fillId="0" borderId="0" xfId="0" applyFont="1" applyFill="1" applyAlignment="1">
      <alignment horizontal="center" vertical="center" wrapText="1"/>
    </xf>
    <xf numFmtId="0" fontId="16" fillId="0" borderId="0" xfId="0" applyFont="1" applyFill="1" applyAlignment="1">
      <alignment vertical="center" wrapText="1"/>
    </xf>
    <xf numFmtId="0" fontId="9" fillId="0" borderId="0" xfId="0" applyFont="1" applyFill="1" applyAlignment="1">
      <alignment horizontal="right" vertical="center" wrapText="1"/>
    </xf>
    <xf numFmtId="0" fontId="6" fillId="0" borderId="0" xfId="1" applyFont="1" applyFill="1" applyBorder="1" applyAlignment="1" applyProtection="1">
      <alignment horizontal="center" vertical="top"/>
    </xf>
    <xf numFmtId="0" fontId="2" fillId="0" borderId="1" xfId="0" applyFont="1" applyBorder="1" applyAlignment="1">
      <alignment horizontal="center"/>
    </xf>
    <xf numFmtId="0" fontId="7" fillId="0" borderId="1" xfId="0" applyFont="1" applyFill="1" applyBorder="1" applyAlignment="1">
      <alignment vertical="top" wrapText="1"/>
    </xf>
    <xf numFmtId="0" fontId="13" fillId="0" borderId="1" xfId="0" applyFont="1" applyBorder="1" applyAlignment="1">
      <alignment vertical="top"/>
    </xf>
    <xf numFmtId="0" fontId="13" fillId="0" borderId="1" xfId="0" applyFont="1" applyFill="1" applyBorder="1" applyAlignment="1">
      <alignment vertical="top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1" xfId="0" applyFont="1" applyBorder="1"/>
    <xf numFmtId="0" fontId="2" fillId="0" borderId="1" xfId="0" applyFont="1" applyBorder="1"/>
    <xf numFmtId="164" fontId="7" fillId="0" borderId="1" xfId="0" applyNumberFormat="1" applyFont="1" applyBorder="1"/>
    <xf numFmtId="0" fontId="7" fillId="0" borderId="0" xfId="0" applyFont="1" applyBorder="1"/>
    <xf numFmtId="0" fontId="0" fillId="0" borderId="0" xfId="0" applyFont="1" applyFill="1" applyBorder="1" applyProtection="1"/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right" vertical="center" wrapText="1"/>
    </xf>
    <xf numFmtId="0" fontId="7" fillId="0" borderId="0" xfId="0" applyFont="1" applyFill="1" applyBorder="1"/>
    <xf numFmtId="0" fontId="2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 indent="1"/>
    </xf>
    <xf numFmtId="164" fontId="18" fillId="0" borderId="0" xfId="0" applyNumberFormat="1" applyFont="1" applyFill="1" applyBorder="1"/>
    <xf numFmtId="0" fontId="13" fillId="0" borderId="0" xfId="0" applyFont="1" applyFill="1" applyBorder="1" applyAlignment="1">
      <alignment horizontal="right" vertical="top" wrapText="1"/>
    </xf>
    <xf numFmtId="0" fontId="7" fillId="0" borderId="0" xfId="0" applyFont="1" applyFill="1" applyBorder="1" applyAlignment="1">
      <alignment horizontal="left" vertical="top" wrapText="1"/>
    </xf>
    <xf numFmtId="164" fontId="7" fillId="0" borderId="0" xfId="0" applyNumberFormat="1" applyFont="1" applyFill="1" applyBorder="1"/>
    <xf numFmtId="0" fontId="13" fillId="0" borderId="0" xfId="0" applyFont="1" applyFill="1" applyBorder="1" applyAlignment="1">
      <alignment horizontal="right" vertical="top" wrapText="1" indent="1"/>
    </xf>
    <xf numFmtId="0" fontId="2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 applyProtection="1">
      <alignment vertical="center" wrapText="1"/>
    </xf>
    <xf numFmtId="0" fontId="7" fillId="0" borderId="0" xfId="0" applyFont="1" applyFill="1" applyBorder="1" applyAlignment="1" applyProtection="1">
      <alignment horizontal="left" vertical="center" wrapText="1" indent="1"/>
    </xf>
    <xf numFmtId="0" fontId="2" fillId="0" borderId="0" xfId="0" applyFont="1" applyFill="1" applyBorder="1"/>
    <xf numFmtId="0" fontId="7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3" applyFont="1" applyFill="1" applyBorder="1" applyAlignment="1">
      <alignment horizontal="center"/>
    </xf>
    <xf numFmtId="164" fontId="7" fillId="0" borderId="0" xfId="0" applyNumberFormat="1" applyFont="1" applyFill="1" applyBorder="1" applyProtection="1">
      <protection locked="0"/>
    </xf>
    <xf numFmtId="164" fontId="7" fillId="0" borderId="0" xfId="0" applyNumberFormat="1" applyFont="1" applyFill="1" applyBorder="1" applyAlignment="1" applyProtection="1">
      <alignment horizontal="center" vertical="top" wrapText="1"/>
      <protection locked="0"/>
    </xf>
    <xf numFmtId="0" fontId="9" fillId="0" borderId="0" xfId="0" applyFont="1" applyFill="1" applyBorder="1" applyAlignment="1">
      <alignment horizontal="right" vertical="center" wrapText="1"/>
    </xf>
    <xf numFmtId="164" fontId="2" fillId="0" borderId="0" xfId="0" applyNumberFormat="1" applyFont="1" applyFill="1" applyBorder="1" applyProtection="1">
      <protection locked="0"/>
    </xf>
    <xf numFmtId="0" fontId="10" fillId="0" borderId="0" xfId="5" applyFont="1" applyFill="1" applyBorder="1" applyAlignment="1" applyProtection="1">
      <alignment vertical="center" wrapText="1"/>
    </xf>
    <xf numFmtId="0" fontId="2" fillId="0" borderId="0" xfId="3" applyFont="1" applyFill="1" applyBorder="1" applyAlignment="1">
      <alignment vertical="center"/>
    </xf>
    <xf numFmtId="0" fontId="2" fillId="0" borderId="0" xfId="3" applyFont="1" applyFill="1" applyBorder="1" applyAlignment="1">
      <alignment vertical="center" wrapText="1"/>
    </xf>
    <xf numFmtId="164" fontId="13" fillId="0" borderId="1" xfId="0" applyNumberFormat="1" applyFont="1" applyBorder="1"/>
    <xf numFmtId="164" fontId="2" fillId="0" borderId="1" xfId="0" applyNumberFormat="1" applyFont="1" applyBorder="1" applyAlignment="1">
      <alignment horizontal="right"/>
    </xf>
    <xf numFmtId="164" fontId="7" fillId="0" borderId="1" xfId="0" applyNumberFormat="1" applyFont="1" applyBorder="1" applyAlignment="1">
      <alignment horizontal="right"/>
    </xf>
    <xf numFmtId="164" fontId="7" fillId="0" borderId="1" xfId="0" applyNumberFormat="1" applyFont="1" applyFill="1" applyBorder="1" applyAlignment="1">
      <alignment horizontal="right"/>
    </xf>
    <xf numFmtId="0" fontId="13" fillId="0" borderId="1" xfId="0" applyFont="1" applyFill="1" applyBorder="1" applyAlignment="1">
      <alignment horizontal="right" vertical="center" wrapText="1"/>
    </xf>
    <xf numFmtId="0" fontId="2" fillId="0" borderId="2" xfId="0" applyFont="1" applyBorder="1" applyAlignment="1">
      <alignment horizontal="center"/>
    </xf>
    <xf numFmtId="0" fontId="13" fillId="0" borderId="1" xfId="0" applyFont="1" applyFill="1" applyBorder="1"/>
    <xf numFmtId="164" fontId="13" fillId="0" borderId="1" xfId="0" applyNumberFormat="1" applyFont="1" applyFill="1" applyBorder="1" applyAlignment="1">
      <alignment horizontal="right"/>
    </xf>
    <xf numFmtId="0" fontId="13" fillId="0" borderId="1" xfId="0" applyFont="1" applyBorder="1"/>
    <xf numFmtId="0" fontId="2" fillId="0" borderId="1" xfId="0" applyFont="1" applyBorder="1" applyAlignment="1">
      <alignment wrapText="1"/>
    </xf>
    <xf numFmtId="0" fontId="7" fillId="0" borderId="0" xfId="0" applyFont="1"/>
    <xf numFmtId="2" fontId="7" fillId="0" borderId="1" xfId="0" applyNumberFormat="1" applyFont="1" applyBorder="1"/>
    <xf numFmtId="2" fontId="7" fillId="0" borderId="1" xfId="0" applyNumberFormat="1" applyFont="1" applyBorder="1" applyAlignment="1">
      <alignment wrapText="1"/>
    </xf>
    <xf numFmtId="0" fontId="2" fillId="0" borderId="1" xfId="0" applyFont="1" applyBorder="1" applyAlignment="1">
      <alignment horizontal="justify"/>
    </xf>
    <xf numFmtId="164" fontId="7" fillId="0" borderId="0" xfId="0" applyNumberFormat="1" applyFont="1" applyBorder="1" applyAlignment="1">
      <alignment horizontal="right"/>
    </xf>
    <xf numFmtId="164" fontId="2" fillId="0" borderId="0" xfId="0" applyNumberFormat="1" applyFont="1" applyBorder="1" applyAlignment="1">
      <alignment horizontal="right"/>
    </xf>
    <xf numFmtId="164" fontId="7" fillId="0" borderId="0" xfId="0" applyNumberFormat="1" applyFont="1" applyAlignment="1">
      <alignment horizontal="right"/>
    </xf>
    <xf numFmtId="0" fontId="7" fillId="0" borderId="0" xfId="0" applyFont="1" applyBorder="1" applyAlignment="1">
      <alignment horizontal="center"/>
    </xf>
    <xf numFmtId="0" fontId="2" fillId="0" borderId="0" xfId="0" applyFont="1" applyBorder="1"/>
    <xf numFmtId="164" fontId="2" fillId="0" borderId="0" xfId="0" applyNumberFormat="1" applyFont="1"/>
    <xf numFmtId="164" fontId="7" fillId="0" borderId="0" xfId="0" applyNumberFormat="1" applyFont="1"/>
    <xf numFmtId="164" fontId="2" fillId="0" borderId="0" xfId="0" applyNumberFormat="1" applyFont="1" applyAlignment="1">
      <alignment horizontal="left"/>
    </xf>
    <xf numFmtId="0" fontId="7" fillId="0" borderId="0" xfId="0" applyFont="1" applyFill="1" applyBorder="1" applyAlignment="1" applyProtection="1">
      <alignment horizontal="center" vertical="center" wrapText="1"/>
    </xf>
    <xf numFmtId="2" fontId="2" fillId="0" borderId="0" xfId="0" applyNumberFormat="1" applyFont="1"/>
    <xf numFmtId="0" fontId="20" fillId="0" borderId="1" xfId="0" applyFont="1" applyFill="1" applyBorder="1" applyAlignment="1">
      <alignment horizontal="left" vertical="center" indent="2"/>
    </xf>
    <xf numFmtId="0" fontId="13" fillId="0" borderId="1" xfId="0" applyFont="1" applyBorder="1" applyAlignment="1">
      <alignment horizontal="left" vertical="top" indent="2"/>
    </xf>
    <xf numFmtId="0" fontId="13" fillId="0" borderId="1" xfId="0" applyFont="1" applyFill="1" applyBorder="1" applyAlignment="1">
      <alignment horizontal="left" vertical="top" indent="2"/>
    </xf>
    <xf numFmtId="0" fontId="20" fillId="0" borderId="1" xfId="0" applyFont="1" applyFill="1" applyBorder="1" applyAlignment="1">
      <alignment horizontal="left" vertical="top" indent="2"/>
    </xf>
    <xf numFmtId="0" fontId="13" fillId="0" borderId="5" xfId="0" applyFont="1" applyBorder="1" applyAlignment="1">
      <alignment horizontal="left" vertical="top" indent="2"/>
    </xf>
    <xf numFmtId="0" fontId="12" fillId="0" borderId="0" xfId="1" applyFont="1" applyProtection="1"/>
    <xf numFmtId="0" fontId="6" fillId="0" borderId="0" xfId="1" applyFont="1" applyFill="1" applyProtection="1"/>
    <xf numFmtId="0" fontId="12" fillId="3" borderId="0" xfId="1" applyFont="1" applyFill="1" applyProtection="1">
      <protection locked="0"/>
    </xf>
    <xf numFmtId="0" fontId="6" fillId="3" borderId="0" xfId="1" applyFont="1" applyFill="1" applyProtection="1">
      <protection locked="0"/>
    </xf>
    <xf numFmtId="0" fontId="9" fillId="0" borderId="0" xfId="1" applyFont="1" applyProtection="1"/>
    <xf numFmtId="0" fontId="9" fillId="3" borderId="0" xfId="1" applyFont="1" applyFill="1" applyProtection="1">
      <protection locked="0"/>
    </xf>
    <xf numFmtId="0" fontId="13" fillId="0" borderId="1" xfId="0" applyFont="1" applyBorder="1" applyAlignment="1">
      <alignment horizontal="right" vertical="top"/>
    </xf>
    <xf numFmtId="0" fontId="13" fillId="0" borderId="1" xfId="0" applyFont="1" applyBorder="1" applyAlignment="1">
      <alignment horizontal="right" wrapText="1"/>
    </xf>
    <xf numFmtId="0" fontId="22" fillId="0" borderId="0" xfId="0" applyFont="1" applyFill="1" applyAlignment="1">
      <alignment horizontal="right" vertical="center" wrapText="1"/>
    </xf>
    <xf numFmtId="0" fontId="11" fillId="0" borderId="1" xfId="1" applyFont="1" applyFill="1" applyBorder="1" applyAlignment="1" applyProtection="1">
      <alignment horizontal="center" vertical="top" wrapText="1"/>
    </xf>
    <xf numFmtId="164" fontId="7" fillId="3" borderId="1" xfId="0" applyNumberFormat="1" applyFont="1" applyFill="1" applyBorder="1" applyProtection="1">
      <protection locked="0"/>
    </xf>
    <xf numFmtId="164" fontId="21" fillId="3" borderId="1" xfId="0" applyNumberFormat="1" applyFont="1" applyFill="1" applyBorder="1" applyProtection="1">
      <protection locked="0"/>
    </xf>
    <xf numFmtId="164" fontId="24" fillId="0" borderId="1" xfId="0" applyNumberFormat="1" applyFont="1" applyFill="1" applyBorder="1"/>
    <xf numFmtId="0" fontId="25" fillId="0" borderId="0" xfId="6" applyFont="1" applyFill="1"/>
    <xf numFmtId="0" fontId="1" fillId="0" borderId="0" xfId="6"/>
    <xf numFmtId="0" fontId="26" fillId="0" borderId="0" xfId="6" applyFont="1"/>
    <xf numFmtId="0" fontId="26" fillId="0" borderId="0" xfId="6" applyFont="1" applyAlignment="1">
      <alignment horizontal="left"/>
    </xf>
    <xf numFmtId="164" fontId="28" fillId="0" borderId="0" xfId="6" applyNumberFormat="1" applyFont="1" applyBorder="1"/>
    <xf numFmtId="164" fontId="29" fillId="0" borderId="1" xfId="6" applyNumberFormat="1" applyFont="1" applyFill="1" applyBorder="1" applyAlignment="1">
      <alignment wrapText="1"/>
    </xf>
    <xf numFmtId="164" fontId="30" fillId="0" borderId="1" xfId="6" applyNumberFormat="1" applyFont="1" applyFill="1" applyBorder="1"/>
    <xf numFmtId="164" fontId="31" fillId="0" borderId="1" xfId="6" applyNumberFormat="1" applyFont="1" applyFill="1" applyBorder="1"/>
    <xf numFmtId="164" fontId="1" fillId="0" borderId="1" xfId="6" applyNumberFormat="1" applyFill="1" applyBorder="1"/>
    <xf numFmtId="164" fontId="30" fillId="0" borderId="1" xfId="6" applyNumberFormat="1" applyFont="1" applyFill="1" applyBorder="1" applyAlignment="1">
      <alignment wrapText="1"/>
    </xf>
    <xf numFmtId="164" fontId="32" fillId="0" borderId="1" xfId="6" applyNumberFormat="1" applyFont="1" applyFill="1" applyBorder="1"/>
    <xf numFmtId="164" fontId="33" fillId="0" borderId="1" xfId="6" applyNumberFormat="1" applyFont="1" applyFill="1" applyBorder="1"/>
    <xf numFmtId="164" fontId="33" fillId="0" borderId="1" xfId="6" applyNumberFormat="1" applyFont="1" applyFill="1" applyBorder="1" applyAlignment="1">
      <alignment wrapText="1"/>
    </xf>
    <xf numFmtId="164" fontId="30" fillId="0" borderId="1" xfId="6" applyNumberFormat="1" applyFont="1" applyFill="1" applyBorder="1" applyAlignment="1"/>
    <xf numFmtId="164" fontId="33" fillId="0" borderId="1" xfId="6" applyNumberFormat="1" applyFont="1" applyFill="1" applyBorder="1" applyAlignment="1">
      <alignment horizontal="left" vertical="top" wrapText="1"/>
    </xf>
    <xf numFmtId="164" fontId="27" fillId="0" borderId="1" xfId="6" applyNumberFormat="1" applyFont="1" applyFill="1" applyBorder="1"/>
    <xf numFmtId="164" fontId="1" fillId="0" borderId="0" xfId="6" applyNumberFormat="1" applyFill="1"/>
    <xf numFmtId="0" fontId="34" fillId="0" borderId="0" xfId="0" applyFont="1" applyFill="1" applyProtection="1"/>
    <xf numFmtId="0" fontId="35" fillId="0" borderId="0" xfId="0" applyFont="1"/>
    <xf numFmtId="0" fontId="9" fillId="0" borderId="0" xfId="0" applyFont="1" applyFill="1" applyProtection="1"/>
    <xf numFmtId="0" fontId="13" fillId="0" borderId="1" xfId="0" applyFont="1" applyFill="1" applyBorder="1" applyAlignment="1">
      <alignment horizontal="right" wrapText="1"/>
    </xf>
    <xf numFmtId="0" fontId="7" fillId="5" borderId="1" xfId="0" applyFont="1" applyFill="1" applyBorder="1" applyAlignment="1">
      <alignment vertical="top" wrapText="1"/>
    </xf>
    <xf numFmtId="0" fontId="7" fillId="5" borderId="1" xfId="0" applyFont="1" applyFill="1" applyBorder="1" applyAlignment="1">
      <alignment horizontal="center"/>
    </xf>
    <xf numFmtId="0" fontId="7" fillId="5" borderId="1" xfId="0" applyFont="1" applyFill="1" applyBorder="1" applyAlignment="1">
      <alignment horizontal="left" vertical="top" wrapText="1" indent="1"/>
    </xf>
    <xf numFmtId="0" fontId="7" fillId="5" borderId="1" xfId="0" applyFont="1" applyFill="1" applyBorder="1" applyAlignment="1">
      <alignment horizontal="left" vertical="top" wrapText="1"/>
    </xf>
    <xf numFmtId="0" fontId="7" fillId="5" borderId="1" xfId="0" applyFont="1" applyFill="1" applyBorder="1" applyAlignment="1" applyProtection="1">
      <alignment horizontal="center" vertical="center" wrapText="1"/>
    </xf>
    <xf numFmtId="0" fontId="36" fillId="0" borderId="1" xfId="0" applyFont="1" applyFill="1" applyBorder="1" applyAlignment="1">
      <alignment vertical="top" wrapText="1"/>
    </xf>
    <xf numFmtId="0" fontId="36" fillId="0" borderId="1" xfId="0" applyFont="1" applyFill="1" applyBorder="1"/>
    <xf numFmtId="0" fontId="36" fillId="0" borderId="1" xfId="0" applyFont="1" applyFill="1" applyBorder="1" applyAlignment="1">
      <alignment wrapText="1"/>
    </xf>
    <xf numFmtId="0" fontId="9" fillId="0" borderId="0" xfId="0" applyFont="1" applyFill="1" applyAlignment="1" applyProtection="1">
      <alignment horizontal="left"/>
    </xf>
    <xf numFmtId="164" fontId="7" fillId="0" borderId="1" xfId="0" applyNumberFormat="1" applyFont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top" wrapText="1"/>
    </xf>
    <xf numFmtId="164" fontId="7" fillId="5" borderId="1" xfId="0" applyNumberFormat="1" applyFont="1" applyFill="1" applyBorder="1" applyAlignment="1">
      <alignment horizontal="left" vertical="top" wrapText="1"/>
    </xf>
    <xf numFmtId="0" fontId="16" fillId="0" borderId="2" xfId="0" applyFont="1" applyFill="1" applyBorder="1" applyAlignment="1" applyProtection="1">
      <alignment horizontal="center"/>
    </xf>
    <xf numFmtId="0" fontId="16" fillId="0" borderId="8" xfId="0" applyFont="1" applyFill="1" applyBorder="1" applyAlignment="1" applyProtection="1">
      <alignment horizontal="center"/>
    </xf>
    <xf numFmtId="0" fontId="16" fillId="0" borderId="9" xfId="0" applyFont="1" applyFill="1" applyBorder="1" applyAlignment="1" applyProtection="1">
      <alignment horizontal="center"/>
    </xf>
    <xf numFmtId="164" fontId="8" fillId="3" borderId="1" xfId="1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1" applyFont="1" applyFill="1" applyBorder="1" applyAlignment="1" applyProtection="1">
      <alignment horizontal="center" vertical="top" wrapText="1"/>
    </xf>
    <xf numFmtId="165" fontId="8" fillId="4" borderId="10" xfId="1" applyNumberFormat="1" applyFont="1" applyFill="1" applyBorder="1" applyAlignment="1" applyProtection="1">
      <alignment horizontal="center" vertical="center" wrapText="1"/>
    </xf>
    <xf numFmtId="0" fontId="9" fillId="0" borderId="0" xfId="0" applyFont="1" applyAlignment="1" applyProtection="1"/>
    <xf numFmtId="0" fontId="7" fillId="0" borderId="0" xfId="0" applyFont="1" applyFill="1" applyBorder="1" applyAlignment="1"/>
    <xf numFmtId="0" fontId="19" fillId="0" borderId="0" xfId="0" applyFont="1" applyFill="1" applyAlignment="1">
      <alignment horizontal="right" wrapText="1"/>
    </xf>
    <xf numFmtId="0" fontId="41" fillId="0" borderId="0" xfId="7" applyFont="1" applyFill="1" applyAlignment="1">
      <alignment vertical="top" wrapText="1"/>
    </xf>
    <xf numFmtId="0" fontId="0" fillId="0" borderId="1" xfId="0" applyFill="1" applyBorder="1" applyAlignment="1">
      <alignment horizontal="center" vertical="top"/>
    </xf>
    <xf numFmtId="166" fontId="7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0" fontId="37" fillId="0" borderId="0" xfId="0" applyFont="1" applyFill="1" applyBorder="1" applyAlignment="1"/>
    <xf numFmtId="0" fontId="0" fillId="0" borderId="0" xfId="0" applyFont="1" applyAlignment="1">
      <alignment horizontal="center"/>
    </xf>
    <xf numFmtId="49" fontId="0" fillId="0" borderId="0" xfId="0" applyNumberFormat="1" applyFont="1" applyFill="1" applyAlignment="1">
      <alignment horizontal="center"/>
    </xf>
    <xf numFmtId="0" fontId="2" fillId="5" borderId="1" xfId="0" applyFont="1" applyFill="1" applyBorder="1" applyAlignment="1">
      <alignment horizontal="left" vertical="top" wrapText="1"/>
    </xf>
    <xf numFmtId="4" fontId="2" fillId="3" borderId="1" xfId="0" applyNumberFormat="1" applyFont="1" applyFill="1" applyBorder="1" applyProtection="1">
      <protection locked="0"/>
    </xf>
    <xf numFmtId="4" fontId="7" fillId="0" borderId="1" xfId="0" applyNumberFormat="1" applyFont="1" applyFill="1" applyBorder="1"/>
    <xf numFmtId="4" fontId="7" fillId="3" borderId="1" xfId="0" applyNumberFormat="1" applyFont="1" applyFill="1" applyBorder="1" applyProtection="1">
      <protection locked="0"/>
    </xf>
    <xf numFmtId="4" fontId="2" fillId="0" borderId="1" xfId="0" applyNumberFormat="1" applyFont="1" applyFill="1" applyBorder="1" applyAlignment="1">
      <alignment horizontal="right"/>
    </xf>
    <xf numFmtId="4" fontId="7" fillId="0" borderId="1" xfId="0" applyNumberFormat="1" applyFont="1" applyBorder="1" applyAlignment="1">
      <alignment horizontal="right"/>
    </xf>
    <xf numFmtId="4" fontId="7" fillId="0" borderId="1" xfId="0" applyNumberFormat="1" applyFont="1" applyFill="1" applyBorder="1" applyAlignment="1">
      <alignment horizontal="right"/>
    </xf>
    <xf numFmtId="2" fontId="7" fillId="3" borderId="1" xfId="0" applyNumberFormat="1" applyFont="1" applyFill="1" applyBorder="1" applyProtection="1">
      <protection locked="0"/>
    </xf>
    <xf numFmtId="4" fontId="2" fillId="0" borderId="1" xfId="0" applyNumberFormat="1" applyFont="1" applyFill="1" applyBorder="1"/>
    <xf numFmtId="4" fontId="2" fillId="0" borderId="1" xfId="0" applyNumberFormat="1" applyFont="1" applyFill="1" applyBorder="1" applyAlignment="1">
      <alignment horizontal="center" vertical="center"/>
    </xf>
    <xf numFmtId="4" fontId="21" fillId="3" borderId="1" xfId="0" applyNumberFormat="1" applyFont="1" applyFill="1" applyBorder="1" applyProtection="1">
      <protection locked="0"/>
    </xf>
    <xf numFmtId="4" fontId="7" fillId="0" borderId="1" xfId="0" applyNumberFormat="1" applyFont="1" applyBorder="1"/>
    <xf numFmtId="2" fontId="7" fillId="0" borderId="1" xfId="0" applyNumberFormat="1" applyFont="1" applyFill="1" applyBorder="1"/>
    <xf numFmtId="0" fontId="42" fillId="6" borderId="2" xfId="0" applyFont="1" applyFill="1" applyBorder="1" applyAlignment="1" applyProtection="1">
      <alignment horizontal="center"/>
      <protection locked="0"/>
    </xf>
    <xf numFmtId="0" fontId="42" fillId="6" borderId="8" xfId="0" applyFont="1" applyFill="1" applyBorder="1" applyAlignment="1" applyProtection="1">
      <alignment horizontal="center"/>
      <protection locked="0"/>
    </xf>
    <xf numFmtId="0" fontId="42" fillId="6" borderId="9" xfId="0" applyFont="1" applyFill="1" applyBorder="1" applyAlignment="1" applyProtection="1">
      <alignment horizontal="center"/>
      <protection locked="0"/>
    </xf>
    <xf numFmtId="0" fontId="41" fillId="0" borderId="0" xfId="7" applyFont="1" applyFill="1" applyBorder="1" applyAlignment="1">
      <alignment horizontal="left"/>
    </xf>
    <xf numFmtId="0" fontId="41" fillId="0" borderId="0" xfId="7" applyFont="1" applyFill="1" applyAlignment="1">
      <alignment horizontal="left" vertical="top" wrapText="1"/>
    </xf>
    <xf numFmtId="0" fontId="10" fillId="2" borderId="1" xfId="5" applyFont="1" applyFill="1" applyBorder="1" applyAlignment="1" applyProtection="1">
      <alignment horizontal="center" vertical="center" wrapText="1"/>
    </xf>
    <xf numFmtId="0" fontId="10" fillId="2" borderId="3" xfId="5" applyFont="1" applyFill="1" applyBorder="1" applyAlignment="1" applyProtection="1">
      <alignment horizontal="center" vertical="center" wrapText="1"/>
    </xf>
    <xf numFmtId="0" fontId="10" fillId="2" borderId="4" xfId="5" applyFont="1" applyFill="1" applyBorder="1" applyAlignment="1" applyProtection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/>
    </xf>
    <xf numFmtId="0" fontId="9" fillId="0" borderId="0" xfId="0" applyFont="1" applyFill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left" vertical="top" wrapText="1"/>
    </xf>
    <xf numFmtId="0" fontId="2" fillId="0" borderId="1" xfId="1" applyFont="1" applyBorder="1" applyAlignment="1" applyProtection="1">
      <alignment horizontal="center" vertical="center"/>
    </xf>
    <xf numFmtId="0" fontId="38" fillId="0" borderId="0" xfId="0" applyFont="1" applyBorder="1" applyAlignment="1">
      <alignment horizontal="center"/>
    </xf>
    <xf numFmtId="0" fontId="16" fillId="0" borderId="2" xfId="0" applyFont="1" applyFill="1" applyBorder="1" applyAlignment="1" applyProtection="1">
      <alignment horizontal="center"/>
    </xf>
    <xf numFmtId="0" fontId="16" fillId="0" borderId="8" xfId="0" applyFont="1" applyFill="1" applyBorder="1" applyAlignment="1" applyProtection="1">
      <alignment horizontal="center"/>
    </xf>
    <xf numFmtId="0" fontId="16" fillId="0" borderId="9" xfId="0" applyFont="1" applyFill="1" applyBorder="1" applyAlignment="1" applyProtection="1">
      <alignment horizontal="center"/>
    </xf>
    <xf numFmtId="0" fontId="23" fillId="0" borderId="2" xfId="0" applyFont="1" applyFill="1" applyBorder="1" applyAlignment="1" applyProtection="1">
      <alignment horizontal="center"/>
    </xf>
    <xf numFmtId="0" fontId="23" fillId="0" borderId="8" xfId="0" applyFont="1" applyFill="1" applyBorder="1" applyAlignment="1" applyProtection="1">
      <alignment horizontal="center"/>
    </xf>
    <xf numFmtId="0" fontId="23" fillId="0" borderId="9" xfId="0" applyFont="1" applyFill="1" applyBorder="1" applyAlignment="1" applyProtection="1">
      <alignment horizontal="center"/>
    </xf>
    <xf numFmtId="0" fontId="16" fillId="0" borderId="10" xfId="0" applyFont="1" applyFill="1" applyBorder="1" applyAlignment="1" applyProtection="1">
      <alignment horizontal="center"/>
    </xf>
    <xf numFmtId="0" fontId="10" fillId="2" borderId="5" xfId="5" applyFont="1" applyFill="1" applyBorder="1" applyAlignment="1" applyProtection="1">
      <alignment horizontal="center" vertical="center" wrapText="1"/>
    </xf>
    <xf numFmtId="0" fontId="10" fillId="2" borderId="6" xfId="5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2" fillId="0" borderId="1" xfId="1" applyFont="1" applyBorder="1" applyAlignment="1" applyProtection="1">
      <alignment horizontal="center" vertical="center" wrapText="1"/>
    </xf>
    <xf numFmtId="0" fontId="37" fillId="0" borderId="0" xfId="0" applyFont="1" applyBorder="1" applyAlignment="1">
      <alignment horizontal="center"/>
    </xf>
    <xf numFmtId="0" fontId="41" fillId="0" borderId="0" xfId="7" applyFont="1" applyFill="1" applyAlignment="1">
      <alignment horizontal="left" vertical="top"/>
    </xf>
    <xf numFmtId="0" fontId="41" fillId="0" borderId="0" xfId="7" applyFont="1" applyFill="1" applyAlignment="1">
      <alignment horizontal="left" vertical="center" wrapText="1"/>
    </xf>
    <xf numFmtId="0" fontId="16" fillId="0" borderId="0" xfId="0" applyFont="1" applyFill="1" applyAlignment="1">
      <alignment horizontal="center" vertical="center" wrapText="1"/>
    </xf>
    <xf numFmtId="0" fontId="37" fillId="0" borderId="0" xfId="0" applyFont="1" applyFill="1" applyAlignment="1">
      <alignment horizontal="center" vertical="center" wrapText="1"/>
    </xf>
  </cellXfs>
  <cellStyles count="8">
    <cellStyle name="Гиперссылка" xfId="7" builtinId="8"/>
    <cellStyle name="Обычный" xfId="0" builtinId="0"/>
    <cellStyle name="Обычный 2" xfId="1"/>
    <cellStyle name="Обычный 2 2" xfId="2"/>
    <cellStyle name="Обычный 2 3" xfId="6"/>
    <cellStyle name="Обычный 3" xfId="3"/>
    <cellStyle name="Обычный 3 3" xfId="4"/>
    <cellStyle name="Обычный_в2" xfId="5"/>
  </cellStyles>
  <dxfs count="0"/>
  <tableStyles count="0" defaultTableStyle="TableStyleMedium9" defaultPivotStyle="PivotStyleLight16"/>
  <colors>
    <mruColors>
      <color rgb="FFCDECFF"/>
      <color rgb="FFEFF9FF"/>
      <color rgb="FFCCECFF"/>
      <color rgb="FF969696"/>
      <color rgb="FFB2B2B2"/>
      <color rgb="FF808080"/>
      <color rgb="FF777777"/>
      <color rgb="FF5F5F5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!&#1040;&#1083;&#1100;&#1090;&#1077;&#1088;&#1085;&#1072;&#1090;&#1080;&#1074;&#1085;&#1099;&#1081;%20&#1087;&#1088;&#1086;&#1075;&#1085;&#1086;&#1079;/&#1055;&#1088;&#1086;&#1075;&#1085;&#1086;&#1079;%20&#1087;&#1086;%20&#1052;&#1054;/&#1053;&#1077;&#1095;&#1090;&#1086;/&#1054;&#1090;&#1074;&#1077;&#1090;&#1099;%20&#1057;&#1054;&#1055;%20&#1076;&#1077;&#1082;&#1072;&#1073;&#1088;&#1100;/&#1040;&#1074;&#1080;&#1085;&#1075;&#1088;&#1091;&#1087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кета_Сбор"/>
      <sheetName val="Инструкция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BI577"/>
  <sheetViews>
    <sheetView tabSelected="1" view="pageBreakPreview" zoomScale="60" zoomScaleNormal="70" workbookViewId="0">
      <pane xSplit="5" ySplit="13" topLeftCell="F469" activePane="bottomRight" state="frozen"/>
      <selection activeCell="D1" sqref="D1"/>
      <selection pane="topRight" activeCell="F1" sqref="F1"/>
      <selection pane="bottomLeft" activeCell="D14" sqref="D14"/>
      <selection pane="bottomRight" activeCell="G484" sqref="G484"/>
    </sheetView>
  </sheetViews>
  <sheetFormatPr defaultRowHeight="12.75" outlineLevelCol="1"/>
  <cols>
    <col min="1" max="1" width="9.85546875" style="6" hidden="1" customWidth="1" outlineLevel="1"/>
    <col min="2" max="2" width="20.5703125" style="6" hidden="1" customWidth="1" outlineLevel="1"/>
    <col min="3" max="3" width="12.140625" style="6" hidden="1" customWidth="1" outlineLevel="1"/>
    <col min="4" max="4" width="51.5703125" style="1" customWidth="1" collapsed="1"/>
    <col min="5" max="5" width="12" style="1" customWidth="1"/>
    <col min="6" max="6" width="17.7109375" style="1" customWidth="1"/>
    <col min="7" max="7" width="17.85546875" style="1" customWidth="1"/>
    <col min="8" max="16" width="17.7109375" style="1" customWidth="1"/>
    <col min="17" max="17" width="9.7109375" style="1" customWidth="1"/>
    <col min="18" max="18" width="42.140625" style="1" bestFit="1" customWidth="1"/>
    <col min="19" max="44" width="9.140625" style="1"/>
    <col min="45" max="45" width="9.140625" style="1" customWidth="1"/>
    <col min="46" max="16384" width="9.140625" style="1"/>
  </cols>
  <sheetData>
    <row r="1" spans="1:26" s="4" customFormat="1" ht="29.25" customHeight="1">
      <c r="A1" s="2" t="s">
        <v>71</v>
      </c>
      <c r="B1" s="2"/>
      <c r="C1" s="3" t="s">
        <v>10</v>
      </c>
      <c r="D1" s="197" t="s">
        <v>11</v>
      </c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R1" s="18" t="s">
        <v>72</v>
      </c>
      <c r="S1" s="13"/>
      <c r="T1" s="13"/>
      <c r="U1" s="7"/>
      <c r="V1" s="7"/>
      <c r="W1" s="7"/>
      <c r="X1" s="7"/>
      <c r="Y1" s="7"/>
      <c r="Z1" s="7"/>
    </row>
    <row r="2" spans="1:26" s="4" customFormat="1" ht="27" customHeight="1">
      <c r="A2" s="3">
        <v>6</v>
      </c>
      <c r="B2" s="3"/>
      <c r="C2" s="8">
        <f>VLOOKUP(E3,МО!$B$5:$C$59,2,FALSE)</f>
        <v>1</v>
      </c>
      <c r="D2" s="195" t="s">
        <v>80</v>
      </c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R2" s="18"/>
      <c r="S2" s="13"/>
      <c r="T2" s="13"/>
      <c r="U2" s="13"/>
      <c r="V2" s="13"/>
      <c r="W2" s="7"/>
      <c r="X2" s="7"/>
      <c r="Y2" s="7"/>
      <c r="Z2" s="7"/>
    </row>
    <row r="3" spans="1:26" s="4" customFormat="1" ht="22.5">
      <c r="A3" s="7"/>
      <c r="B3" s="7"/>
      <c r="C3" s="6"/>
      <c r="D3" s="152"/>
      <c r="E3" s="168" t="s">
        <v>55</v>
      </c>
      <c r="F3" s="169"/>
      <c r="G3" s="169"/>
      <c r="H3" s="169"/>
      <c r="I3" s="169"/>
      <c r="J3" s="170"/>
      <c r="K3" s="152"/>
      <c r="L3" s="152"/>
      <c r="M3" s="152"/>
      <c r="N3" s="152"/>
      <c r="O3" s="152"/>
      <c r="P3" s="152"/>
      <c r="R3" s="142" t="s">
        <v>642</v>
      </c>
      <c r="S3" s="185" t="s">
        <v>73</v>
      </c>
      <c r="T3" s="186"/>
      <c r="U3" s="186"/>
      <c r="V3" s="186"/>
      <c r="W3" s="186"/>
      <c r="X3" s="186"/>
      <c r="Y3" s="186"/>
      <c r="Z3" s="187"/>
    </row>
    <row r="4" spans="1:26" s="13" customFormat="1" ht="15.75">
      <c r="A4" s="9"/>
      <c r="B4" s="9"/>
      <c r="C4" s="10" t="str">
        <f>IF((COUNTIF(МО!$C$5:$C$13,C2)&gt;0)=TRUE,CONCATENATE(0,C2),C2)</f>
        <v>01</v>
      </c>
      <c r="D4" s="24"/>
      <c r="E4" s="24"/>
      <c r="F4" s="24"/>
      <c r="G4" s="24"/>
      <c r="H4" s="24"/>
      <c r="I4" s="24"/>
      <c r="J4" s="24"/>
      <c r="K4" s="11"/>
      <c r="L4" s="11"/>
      <c r="M4" s="12"/>
      <c r="R4" s="143" t="s">
        <v>643</v>
      </c>
      <c r="S4" s="185" t="s">
        <v>74</v>
      </c>
      <c r="T4" s="186"/>
      <c r="U4" s="186"/>
      <c r="V4" s="186"/>
      <c r="W4" s="186"/>
      <c r="X4" s="186"/>
      <c r="Y4" s="186"/>
      <c r="Z4" s="187"/>
    </row>
    <row r="5" spans="1:26" s="13" customFormat="1" ht="18.75">
      <c r="A5" s="9"/>
      <c r="B5" s="9"/>
      <c r="C5" s="9"/>
      <c r="D5" s="147" t="s">
        <v>646</v>
      </c>
      <c r="E5" s="201" t="s">
        <v>656</v>
      </c>
      <c r="F5" s="201"/>
      <c r="G5" s="201"/>
      <c r="H5" s="201"/>
      <c r="I5" s="201"/>
      <c r="J5" s="201"/>
      <c r="K5" s="201"/>
      <c r="L5" s="201"/>
      <c r="M5" s="201"/>
      <c r="N5" s="201"/>
      <c r="O5" s="145"/>
      <c r="P5" s="145"/>
      <c r="Q5" s="145"/>
      <c r="R5" s="143"/>
      <c r="S5" s="139"/>
      <c r="T5" s="140"/>
      <c r="U5" s="140"/>
      <c r="V5" s="140"/>
      <c r="W5" s="140"/>
      <c r="X5" s="140"/>
      <c r="Y5" s="140"/>
      <c r="Z5" s="141"/>
    </row>
    <row r="6" spans="1:26" s="13" customFormat="1" ht="18.75">
      <c r="A6" s="9"/>
      <c r="B6" s="9"/>
      <c r="C6" s="9"/>
      <c r="D6" s="147" t="s">
        <v>647</v>
      </c>
      <c r="E6" s="202" t="s">
        <v>126</v>
      </c>
      <c r="F6" s="202"/>
      <c r="G6" s="202"/>
      <c r="H6" s="202"/>
      <c r="I6" s="202"/>
      <c r="J6" s="202"/>
      <c r="K6" s="202"/>
      <c r="L6" s="202"/>
      <c r="M6" s="202"/>
      <c r="N6" s="202"/>
      <c r="R6" s="105">
        <f>X2</f>
        <v>0</v>
      </c>
      <c r="S6" s="185" t="s">
        <v>142</v>
      </c>
      <c r="T6" s="186"/>
      <c r="U6" s="186"/>
      <c r="V6" s="186"/>
      <c r="W6" s="186"/>
      <c r="X6" s="186"/>
      <c r="Y6" s="186"/>
      <c r="Z6" s="187"/>
    </row>
    <row r="7" spans="1:26" s="13" customFormat="1" ht="18.75">
      <c r="A7" s="9"/>
      <c r="B7" s="9"/>
      <c r="C7" s="9"/>
      <c r="D7" s="147" t="s">
        <v>648</v>
      </c>
      <c r="E7" s="171" t="s">
        <v>128</v>
      </c>
      <c r="F7" s="171"/>
      <c r="G7" s="171"/>
      <c r="H7" s="171"/>
      <c r="I7" s="171"/>
      <c r="J7" s="171"/>
      <c r="K7" s="171"/>
      <c r="L7" s="171"/>
      <c r="M7" s="171"/>
      <c r="N7" s="171"/>
      <c r="O7" s="146"/>
      <c r="P7" s="146"/>
      <c r="Q7" s="146"/>
      <c r="R7" s="105">
        <f>55</f>
        <v>55</v>
      </c>
      <c r="S7" s="188" t="s">
        <v>143</v>
      </c>
      <c r="T7" s="189"/>
      <c r="U7" s="189"/>
      <c r="V7" s="189"/>
      <c r="W7" s="189"/>
      <c r="X7" s="189"/>
      <c r="Y7" s="189"/>
      <c r="Z7" s="190"/>
    </row>
    <row r="8" spans="1:26" s="13" customFormat="1" ht="18.75">
      <c r="A8" s="9"/>
      <c r="B8" s="9"/>
      <c r="C8" s="9"/>
      <c r="D8" s="147" t="s">
        <v>649</v>
      </c>
      <c r="E8" s="172" t="s">
        <v>650</v>
      </c>
      <c r="F8" s="172"/>
      <c r="G8" s="172"/>
      <c r="H8" s="172"/>
      <c r="I8" s="172"/>
      <c r="J8" s="172"/>
      <c r="K8" s="172"/>
      <c r="L8" s="172"/>
      <c r="M8" s="172"/>
      <c r="N8" s="172"/>
      <c r="O8" s="145"/>
      <c r="P8" s="145"/>
      <c r="R8" s="17" t="s">
        <v>655</v>
      </c>
      <c r="S8" s="185" t="s">
        <v>644</v>
      </c>
      <c r="T8" s="186"/>
      <c r="U8" s="186"/>
      <c r="V8" s="186"/>
      <c r="W8" s="186"/>
      <c r="X8" s="186"/>
      <c r="Y8" s="186"/>
      <c r="Z8" s="187"/>
    </row>
    <row r="9" spans="1:26" s="13" customFormat="1" ht="18.75">
      <c r="A9" s="9"/>
      <c r="B9" s="9"/>
      <c r="C9" s="22"/>
      <c r="D9" s="23"/>
      <c r="E9" s="148"/>
      <c r="F9" s="148"/>
      <c r="G9" s="148"/>
      <c r="H9" s="148"/>
      <c r="I9" s="148"/>
      <c r="J9" s="148"/>
      <c r="K9" s="148"/>
      <c r="L9" s="148"/>
      <c r="M9" s="148"/>
      <c r="N9" s="148"/>
      <c r="P9" s="101" t="s">
        <v>75</v>
      </c>
      <c r="R9" s="144"/>
      <c r="S9" s="191"/>
      <c r="T9" s="191"/>
      <c r="U9" s="191"/>
      <c r="V9" s="191"/>
      <c r="W9" s="191"/>
      <c r="X9" s="191"/>
      <c r="Y9" s="191"/>
      <c r="Z9" s="191"/>
    </row>
    <row r="10" spans="1:26" s="13" customFormat="1" ht="20.25" customHeight="1">
      <c r="A10" s="9"/>
      <c r="B10" s="9"/>
      <c r="C10" s="22"/>
      <c r="D10" s="204" t="s">
        <v>76</v>
      </c>
      <c r="E10" s="204"/>
      <c r="F10" s="204"/>
      <c r="G10" s="204"/>
      <c r="H10" s="204"/>
      <c r="I10" s="204"/>
      <c r="J10" s="204"/>
      <c r="K10" s="204"/>
      <c r="L10" s="204"/>
      <c r="M10" s="204"/>
      <c r="N10" s="204"/>
      <c r="O10" s="204"/>
      <c r="P10" s="204"/>
    </row>
    <row r="11" spans="1:26" s="13" customFormat="1" ht="15">
      <c r="A11" s="9"/>
      <c r="B11" s="9"/>
      <c r="C11" s="22"/>
      <c r="D11" s="203"/>
      <c r="E11" s="203"/>
      <c r="F11" s="203"/>
      <c r="G11" s="203"/>
      <c r="H11" s="203"/>
      <c r="I11" s="203"/>
      <c r="J11" s="203"/>
      <c r="K11" s="203"/>
      <c r="L11" s="25"/>
    </row>
    <row r="12" spans="1:26" s="15" customFormat="1" ht="15.75" customHeight="1">
      <c r="A12" s="192" t="s">
        <v>68</v>
      </c>
      <c r="B12" s="192" t="s">
        <v>69</v>
      </c>
      <c r="C12" s="174" t="s">
        <v>70</v>
      </c>
      <c r="D12" s="183" t="s">
        <v>0</v>
      </c>
      <c r="E12" s="199" t="s">
        <v>12</v>
      </c>
      <c r="F12" s="14">
        <v>2019</v>
      </c>
      <c r="G12" s="14">
        <v>2020</v>
      </c>
      <c r="H12" s="14">
        <v>2021</v>
      </c>
      <c r="I12" s="14">
        <v>2022</v>
      </c>
      <c r="J12" s="14">
        <v>2023</v>
      </c>
      <c r="K12" s="14">
        <v>2024</v>
      </c>
      <c r="L12" s="14">
        <v>2025</v>
      </c>
      <c r="M12" s="27">
        <v>2019</v>
      </c>
      <c r="N12" s="27">
        <v>2020</v>
      </c>
      <c r="O12" s="27">
        <v>2021</v>
      </c>
      <c r="P12" s="27">
        <v>2022</v>
      </c>
    </row>
    <row r="13" spans="1:26" s="15" customFormat="1" ht="15.75">
      <c r="A13" s="193"/>
      <c r="B13" s="193" t="s">
        <v>9</v>
      </c>
      <c r="C13" s="175" t="s">
        <v>9</v>
      </c>
      <c r="D13" s="183"/>
      <c r="E13" s="199"/>
      <c r="F13" s="14" t="s">
        <v>1</v>
      </c>
      <c r="G13" s="14" t="s">
        <v>1</v>
      </c>
      <c r="H13" s="14" t="s">
        <v>1</v>
      </c>
      <c r="I13" s="14" t="s">
        <v>2</v>
      </c>
      <c r="J13" s="14" t="s">
        <v>3</v>
      </c>
      <c r="K13" s="14" t="s">
        <v>3</v>
      </c>
      <c r="L13" s="14" t="s">
        <v>3</v>
      </c>
      <c r="M13" s="27" t="s">
        <v>81</v>
      </c>
      <c r="N13" s="27" t="s">
        <v>81</v>
      </c>
      <c r="O13" s="27" t="s">
        <v>81</v>
      </c>
      <c r="P13" s="27" t="s">
        <v>81</v>
      </c>
    </row>
    <row r="14" spans="1:26" s="15" customFormat="1" ht="19.5">
      <c r="A14" s="16">
        <v>600010</v>
      </c>
      <c r="B14" s="16">
        <f>VALUE(CONCATENATE($A$2,$C$4,C14))</f>
        <v>601100000</v>
      </c>
      <c r="C14" s="16">
        <v>100000</v>
      </c>
      <c r="D14" s="133" t="s">
        <v>82</v>
      </c>
      <c r="E14" s="34" t="s">
        <v>107</v>
      </c>
      <c r="F14" s="156">
        <f>F17+F23+F25+F27+F29+F31+F33+F40+F42+F44+F46+F48+F50+F52+F54+F56+F58+F60+F62</f>
        <v>174.4</v>
      </c>
      <c r="G14" s="156">
        <f t="shared" ref="G14:O14" si="0">G17+G23+G25+G27+G29+G31+G33+G40+G42+G44+G46+G48+G50+G52+G54+G56+G58+G60+G62</f>
        <v>181.4</v>
      </c>
      <c r="H14" s="156">
        <f t="shared" si="0"/>
        <v>220</v>
      </c>
      <c r="I14" s="156">
        <f t="shared" si="0"/>
        <v>180</v>
      </c>
      <c r="J14" s="156">
        <f t="shared" si="0"/>
        <v>180</v>
      </c>
      <c r="K14" s="156">
        <f>K17+K23+K25+K27+K29+K31+K33+K40+K42+K44+K46+K48+K50+K52+K54+K56+K58+K60+K62</f>
        <v>181</v>
      </c>
      <c r="L14" s="156">
        <f t="shared" si="0"/>
        <v>181</v>
      </c>
      <c r="M14" s="156">
        <f t="shared" si="0"/>
        <v>181</v>
      </c>
      <c r="N14" s="156">
        <f t="shared" si="0"/>
        <v>180</v>
      </c>
      <c r="O14" s="156">
        <f t="shared" si="0"/>
        <v>178</v>
      </c>
      <c r="P14" s="156">
        <f>P17+P23+P25+P27+P29+P31+P33+P40+P42+P44+P46+P48+P50+P52+P54+P56+P58+P60+P62</f>
        <v>180</v>
      </c>
      <c r="R14" s="135" t="s">
        <v>625</v>
      </c>
    </row>
    <row r="15" spans="1:26" s="15" customFormat="1" ht="15.75">
      <c r="A15" s="16">
        <v>600020</v>
      </c>
      <c r="B15" s="16">
        <f>VALUE(CONCATENATE($A$2,$C$4,C15))</f>
        <v>601101000</v>
      </c>
      <c r="C15" s="16">
        <v>101000</v>
      </c>
      <c r="D15" s="88" t="s">
        <v>83</v>
      </c>
      <c r="E15" s="102" t="s">
        <v>628</v>
      </c>
      <c r="F15" s="136" t="s">
        <v>593</v>
      </c>
      <c r="G15" s="19">
        <f>IF(F14,G14/F14*100,0)</f>
        <v>104.01376146788989</v>
      </c>
      <c r="H15" s="19">
        <f t="shared" ref="H15:P15" si="1">IF(G14,H14/G14*100,0)</f>
        <v>121.27894156560089</v>
      </c>
      <c r="I15" s="19">
        <f t="shared" si="1"/>
        <v>81.818181818181827</v>
      </c>
      <c r="J15" s="19">
        <f>IF(I14,J14/I14*100,0)</f>
        <v>100</v>
      </c>
      <c r="K15" s="19">
        <f t="shared" si="1"/>
        <v>100.55555555555556</v>
      </c>
      <c r="L15" s="19">
        <f t="shared" si="1"/>
        <v>100</v>
      </c>
      <c r="M15" s="136" t="s">
        <v>593</v>
      </c>
      <c r="N15" s="19">
        <f>IF(M14,N14/M14*100,0)</f>
        <v>99.447513812154696</v>
      </c>
      <c r="O15" s="19">
        <f t="shared" si="1"/>
        <v>98.888888888888886</v>
      </c>
      <c r="P15" s="19">
        <f t="shared" si="1"/>
        <v>101.12359550561798</v>
      </c>
    </row>
    <row r="16" spans="1:26" s="15" customFormat="1" ht="47.25">
      <c r="A16" s="16">
        <v>600030</v>
      </c>
      <c r="B16" s="16"/>
      <c r="C16" s="16"/>
      <c r="D16" s="68" t="s">
        <v>110</v>
      </c>
      <c r="E16" s="32"/>
      <c r="F16" s="157">
        <f t="shared" ref="F16:P16" si="2">ROUND(F17+F23+F25+F27+F29+F31+F33+F40+F42+F44+F46+F48+F50+F52+F54+F56+F58+F60+F62,2)</f>
        <v>174.4</v>
      </c>
      <c r="G16" s="157">
        <f t="shared" si="2"/>
        <v>181.4</v>
      </c>
      <c r="H16" s="157">
        <f t="shared" si="2"/>
        <v>220</v>
      </c>
      <c r="I16" s="157">
        <f t="shared" si="2"/>
        <v>180</v>
      </c>
      <c r="J16" s="157">
        <f t="shared" si="2"/>
        <v>180</v>
      </c>
      <c r="K16" s="157">
        <f t="shared" si="2"/>
        <v>181</v>
      </c>
      <c r="L16" s="157">
        <f t="shared" si="2"/>
        <v>181</v>
      </c>
      <c r="M16" s="157">
        <f t="shared" si="2"/>
        <v>181</v>
      </c>
      <c r="N16" s="157">
        <f t="shared" si="2"/>
        <v>180</v>
      </c>
      <c r="O16" s="157">
        <f t="shared" si="2"/>
        <v>178</v>
      </c>
      <c r="P16" s="157">
        <f t="shared" si="2"/>
        <v>180</v>
      </c>
    </row>
    <row r="17" spans="1:18" s="15" customFormat="1" ht="31.5">
      <c r="A17" s="16">
        <v>600040</v>
      </c>
      <c r="B17" s="16">
        <f t="shared" ref="B17:B19" si="3">VALUE(CONCATENATE($A$2,$C$4,C17))</f>
        <v>601100010</v>
      </c>
      <c r="C17" s="16">
        <v>100010</v>
      </c>
      <c r="D17" s="127" t="s">
        <v>84</v>
      </c>
      <c r="E17" s="128" t="s">
        <v>107</v>
      </c>
      <c r="F17" s="158">
        <f>F19+F21</f>
        <v>75</v>
      </c>
      <c r="G17" s="158">
        <f t="shared" ref="G17:O17" si="4">G19+G21</f>
        <v>81</v>
      </c>
      <c r="H17" s="158">
        <v>121</v>
      </c>
      <c r="I17" s="158">
        <f t="shared" si="4"/>
        <v>79</v>
      </c>
      <c r="J17" s="158">
        <f t="shared" si="4"/>
        <v>79</v>
      </c>
      <c r="K17" s="158">
        <f t="shared" si="4"/>
        <v>80</v>
      </c>
      <c r="L17" s="158">
        <f t="shared" si="4"/>
        <v>80</v>
      </c>
      <c r="M17" s="158">
        <f t="shared" si="4"/>
        <v>80</v>
      </c>
      <c r="N17" s="158">
        <f t="shared" si="4"/>
        <v>80</v>
      </c>
      <c r="O17" s="158">
        <f t="shared" si="4"/>
        <v>79</v>
      </c>
      <c r="P17" s="158">
        <f>P19+P21</f>
        <v>79</v>
      </c>
      <c r="R17" s="125" t="s">
        <v>626</v>
      </c>
    </row>
    <row r="18" spans="1:18" s="15" customFormat="1" ht="15.75">
      <c r="A18" s="16">
        <v>600050</v>
      </c>
      <c r="B18" s="16">
        <f t="shared" si="3"/>
        <v>601101010</v>
      </c>
      <c r="C18" s="16">
        <v>101010</v>
      </c>
      <c r="D18" s="89" t="s">
        <v>83</v>
      </c>
      <c r="E18" s="102" t="s">
        <v>628</v>
      </c>
      <c r="F18" s="136" t="s">
        <v>593</v>
      </c>
      <c r="G18" s="64">
        <f>IF(F17,G17/F17*100,0)</f>
        <v>108</v>
      </c>
      <c r="H18" s="64">
        <f t="shared" ref="H18:L18" si="5">IF(G17,H17/G17*100,0)</f>
        <v>149.38271604938271</v>
      </c>
      <c r="I18" s="64">
        <f t="shared" si="5"/>
        <v>65.289256198347118</v>
      </c>
      <c r="J18" s="64">
        <f t="shared" si="5"/>
        <v>100</v>
      </c>
      <c r="K18" s="64">
        <f t="shared" si="5"/>
        <v>101.26582278481013</v>
      </c>
      <c r="L18" s="64">
        <f t="shared" si="5"/>
        <v>100</v>
      </c>
      <c r="M18" s="136" t="s">
        <v>593</v>
      </c>
      <c r="N18" s="64">
        <f>IF(M17,N17/M17*100,0)</f>
        <v>100</v>
      </c>
      <c r="O18" s="64">
        <f t="shared" ref="O18:P18" si="6">IF(N17,O17/N17*100,0)</f>
        <v>98.75</v>
      </c>
      <c r="P18" s="64">
        <f t="shared" si="6"/>
        <v>100</v>
      </c>
    </row>
    <row r="19" spans="1:18" s="15" customFormat="1" ht="47.25">
      <c r="A19" s="16">
        <v>600060</v>
      </c>
      <c r="B19" s="16">
        <f t="shared" si="3"/>
        <v>601100011</v>
      </c>
      <c r="C19" s="16">
        <v>100011</v>
      </c>
      <c r="D19" s="129" t="s">
        <v>133</v>
      </c>
      <c r="E19" s="128" t="s">
        <v>107</v>
      </c>
      <c r="F19" s="158">
        <v>75</v>
      </c>
      <c r="G19" s="158">
        <v>81</v>
      </c>
      <c r="H19" s="158">
        <v>77</v>
      </c>
      <c r="I19" s="158">
        <v>79</v>
      </c>
      <c r="J19" s="158">
        <v>79</v>
      </c>
      <c r="K19" s="158">
        <v>80</v>
      </c>
      <c r="L19" s="158">
        <v>80</v>
      </c>
      <c r="M19" s="158">
        <v>80</v>
      </c>
      <c r="N19" s="158">
        <v>80</v>
      </c>
      <c r="O19" s="158">
        <v>79</v>
      </c>
      <c r="P19" s="158">
        <v>79</v>
      </c>
    </row>
    <row r="20" spans="1:18" s="15" customFormat="1" ht="15.75">
      <c r="A20" s="16">
        <v>600070</v>
      </c>
      <c r="B20" s="16">
        <f>VALUE(CONCATENATE($A$2,$C$4,C20))</f>
        <v>601101011</v>
      </c>
      <c r="C20" s="16">
        <v>101011</v>
      </c>
      <c r="D20" s="89" t="s">
        <v>83</v>
      </c>
      <c r="E20" s="102" t="s">
        <v>628</v>
      </c>
      <c r="F20" s="136" t="s">
        <v>593</v>
      </c>
      <c r="G20" s="64">
        <f>IF(F19,G19/F19*100,0)</f>
        <v>108</v>
      </c>
      <c r="H20" s="64">
        <f t="shared" ref="H20:L20" si="7">IF(G19,H19/G19*100,0)</f>
        <v>95.061728395061735</v>
      </c>
      <c r="I20" s="64">
        <f t="shared" si="7"/>
        <v>102.59740259740259</v>
      </c>
      <c r="J20" s="64">
        <f t="shared" si="7"/>
        <v>100</v>
      </c>
      <c r="K20" s="64">
        <f t="shared" si="7"/>
        <v>101.26582278481013</v>
      </c>
      <c r="L20" s="64">
        <f t="shared" si="7"/>
        <v>100</v>
      </c>
      <c r="M20" s="136" t="s">
        <v>593</v>
      </c>
      <c r="N20" s="64">
        <f t="shared" ref="N20" si="8">IF(M19,N19/M19*100,0)</f>
        <v>100</v>
      </c>
      <c r="O20" s="64">
        <f t="shared" ref="O20" si="9">IF(N19,O19/N19*100,0)</f>
        <v>98.75</v>
      </c>
      <c r="P20" s="64">
        <f t="shared" ref="P20" si="10">IF(O19,P19/O19*100,0)</f>
        <v>100</v>
      </c>
    </row>
    <row r="21" spans="1:18" s="15" customFormat="1" ht="15.75">
      <c r="A21" s="16">
        <v>600080</v>
      </c>
      <c r="B21" s="16">
        <f t="shared" ref="B21:B47" si="11">VALUE(CONCATENATE($A$2,$C$4,C21))</f>
        <v>601100012</v>
      </c>
      <c r="C21" s="16">
        <v>100012</v>
      </c>
      <c r="D21" s="127" t="s">
        <v>85</v>
      </c>
      <c r="E21" s="128" t="s">
        <v>107</v>
      </c>
      <c r="F21" s="158"/>
      <c r="G21" s="158"/>
      <c r="H21" s="158"/>
      <c r="I21" s="158"/>
      <c r="J21" s="158"/>
      <c r="K21" s="158"/>
      <c r="L21" s="158"/>
      <c r="M21" s="158"/>
      <c r="N21" s="158"/>
      <c r="O21" s="158"/>
      <c r="P21" s="158"/>
    </row>
    <row r="22" spans="1:18" s="15" customFormat="1" ht="15.75">
      <c r="A22" s="16">
        <v>600090</v>
      </c>
      <c r="B22" s="16">
        <f t="shared" si="11"/>
        <v>601101012</v>
      </c>
      <c r="C22" s="16">
        <v>101012</v>
      </c>
      <c r="D22" s="89" t="s">
        <v>83</v>
      </c>
      <c r="E22" s="102" t="s">
        <v>628</v>
      </c>
      <c r="F22" s="136" t="s">
        <v>593</v>
      </c>
      <c r="G22" s="64">
        <f>IF(F21,G21/F21*100,0)</f>
        <v>0</v>
      </c>
      <c r="H22" s="64">
        <f t="shared" ref="H22" si="12">IF(G21,H21/G21*100,0)</f>
        <v>0</v>
      </c>
      <c r="I22" s="64">
        <f t="shared" ref="I22" si="13">IF(H21,I21/H21*100,0)</f>
        <v>0</v>
      </c>
      <c r="J22" s="64">
        <f t="shared" ref="J22" si="14">IF(I21,J21/I21*100,0)</f>
        <v>0</v>
      </c>
      <c r="K22" s="64">
        <f t="shared" ref="K22" si="15">IF(J21,K21/J21*100,0)</f>
        <v>0</v>
      </c>
      <c r="L22" s="64">
        <f t="shared" ref="L22" si="16">IF(K21,L21/K21*100,0)</f>
        <v>0</v>
      </c>
      <c r="M22" s="136" t="s">
        <v>593</v>
      </c>
      <c r="N22" s="64">
        <f t="shared" ref="N22" si="17">IF(M21,N21/M21*100,0)</f>
        <v>0</v>
      </c>
      <c r="O22" s="64">
        <f t="shared" ref="O22" si="18">IF(N21,O21/N21*100,0)</f>
        <v>0</v>
      </c>
      <c r="P22" s="64">
        <f t="shared" ref="P22" si="19">IF(O21,P21/O21*100,0)</f>
        <v>0</v>
      </c>
    </row>
    <row r="23" spans="1:18" s="15" customFormat="1" ht="15.75">
      <c r="A23" s="16">
        <v>600100</v>
      </c>
      <c r="B23" s="16">
        <f t="shared" si="11"/>
        <v>601100020</v>
      </c>
      <c r="C23" s="16">
        <v>100020</v>
      </c>
      <c r="D23" s="127" t="s">
        <v>4</v>
      </c>
      <c r="E23" s="128" t="s">
        <v>107</v>
      </c>
      <c r="F23" s="158"/>
      <c r="G23" s="158"/>
      <c r="H23" s="158"/>
      <c r="I23" s="158"/>
      <c r="J23" s="158"/>
      <c r="K23" s="158"/>
      <c r="L23" s="158"/>
      <c r="M23" s="158"/>
      <c r="N23" s="158"/>
      <c r="O23" s="158"/>
      <c r="P23" s="158"/>
    </row>
    <row r="24" spans="1:18" s="15" customFormat="1" ht="15.75">
      <c r="A24" s="16">
        <v>600110</v>
      </c>
      <c r="B24" s="16">
        <f t="shared" si="11"/>
        <v>601101020</v>
      </c>
      <c r="C24" s="16">
        <v>101020</v>
      </c>
      <c r="D24" s="89" t="s">
        <v>83</v>
      </c>
      <c r="E24" s="102" t="s">
        <v>628</v>
      </c>
      <c r="F24" s="158"/>
      <c r="G24" s="158"/>
      <c r="H24" s="158"/>
      <c r="I24" s="158"/>
      <c r="J24" s="158"/>
      <c r="K24" s="158"/>
      <c r="L24" s="158"/>
      <c r="M24" s="158"/>
      <c r="N24" s="158"/>
      <c r="O24" s="158"/>
      <c r="P24" s="158"/>
    </row>
    <row r="25" spans="1:18" s="15" customFormat="1" ht="15.75">
      <c r="A25" s="16">
        <v>600120</v>
      </c>
      <c r="B25" s="16">
        <f t="shared" si="11"/>
        <v>601100030</v>
      </c>
      <c r="C25" s="16">
        <v>100030</v>
      </c>
      <c r="D25" s="127" t="s">
        <v>5</v>
      </c>
      <c r="E25" s="128" t="s">
        <v>107</v>
      </c>
      <c r="F25" s="158"/>
      <c r="G25" s="158"/>
      <c r="H25" s="158"/>
      <c r="I25" s="158"/>
      <c r="J25" s="158"/>
      <c r="K25" s="158"/>
      <c r="L25" s="158"/>
      <c r="M25" s="158"/>
      <c r="N25" s="158"/>
      <c r="O25" s="158"/>
      <c r="P25" s="158"/>
    </row>
    <row r="26" spans="1:18" s="15" customFormat="1" ht="15.75">
      <c r="A26" s="16">
        <v>600130</v>
      </c>
      <c r="B26" s="16">
        <f t="shared" si="11"/>
        <v>601101030</v>
      </c>
      <c r="C26" s="16">
        <v>101030</v>
      </c>
      <c r="D26" s="89" t="s">
        <v>83</v>
      </c>
      <c r="E26" s="102" t="s">
        <v>628</v>
      </c>
      <c r="F26" s="136" t="s">
        <v>593</v>
      </c>
      <c r="G26" s="64">
        <f>IF(F25,G25/F25*100,0)</f>
        <v>0</v>
      </c>
      <c r="H26" s="64">
        <f t="shared" ref="H26" si="20">IF(G25,H25/G25*100,0)</f>
        <v>0</v>
      </c>
      <c r="I26" s="64">
        <f t="shared" ref="I26" si="21">IF(H25,I25/H25*100,0)</f>
        <v>0</v>
      </c>
      <c r="J26" s="64">
        <f t="shared" ref="J26" si="22">IF(I25,J25/I25*100,0)</f>
        <v>0</v>
      </c>
      <c r="K26" s="64">
        <f t="shared" ref="K26" si="23">IF(J25,K25/J25*100,0)</f>
        <v>0</v>
      </c>
      <c r="L26" s="64">
        <f t="shared" ref="L26" si="24">IF(K25,L25/K25*100,0)</f>
        <v>0</v>
      </c>
      <c r="M26" s="136" t="s">
        <v>593</v>
      </c>
      <c r="N26" s="64">
        <f t="shared" ref="N26" si="25">IF(M25,N25/M25*100,0)</f>
        <v>0</v>
      </c>
      <c r="O26" s="64">
        <f t="shared" ref="O26" si="26">IF(N25,O25/N25*100,0)</f>
        <v>0</v>
      </c>
      <c r="P26" s="64">
        <f t="shared" ref="P26" si="27">IF(O25,P25/O25*100,0)</f>
        <v>0</v>
      </c>
    </row>
    <row r="27" spans="1:18" s="15" customFormat="1" ht="31.5">
      <c r="A27" s="16">
        <v>600140</v>
      </c>
      <c r="B27" s="16">
        <f t="shared" si="11"/>
        <v>601100040</v>
      </c>
      <c r="C27" s="16">
        <v>100040</v>
      </c>
      <c r="D27" s="127" t="s">
        <v>8</v>
      </c>
      <c r="E27" s="128" t="s">
        <v>107</v>
      </c>
      <c r="F27" s="158"/>
      <c r="G27" s="158"/>
      <c r="H27" s="158"/>
      <c r="I27" s="158"/>
      <c r="J27" s="158"/>
      <c r="K27" s="158"/>
      <c r="L27" s="158"/>
      <c r="M27" s="158"/>
      <c r="N27" s="158"/>
      <c r="O27" s="158"/>
      <c r="P27" s="158"/>
    </row>
    <row r="28" spans="1:18" s="15" customFormat="1" ht="15.75">
      <c r="A28" s="16">
        <v>600150</v>
      </c>
      <c r="B28" s="16">
        <f t="shared" si="11"/>
        <v>601101040</v>
      </c>
      <c r="C28" s="16">
        <v>101040</v>
      </c>
      <c r="D28" s="89" t="s">
        <v>83</v>
      </c>
      <c r="E28" s="102" t="s">
        <v>628</v>
      </c>
      <c r="F28" s="136" t="s">
        <v>593</v>
      </c>
      <c r="G28" s="64">
        <f>IF(F27,G27/F27*100,0)</f>
        <v>0</v>
      </c>
      <c r="H28" s="64">
        <f t="shared" ref="H28" si="28">IF(G27,H27/G27*100,0)</f>
        <v>0</v>
      </c>
      <c r="I28" s="64">
        <f t="shared" ref="I28" si="29">IF(H27,I27/H27*100,0)</f>
        <v>0</v>
      </c>
      <c r="J28" s="64">
        <f t="shared" ref="J28" si="30">IF(I27,J27/I27*100,0)</f>
        <v>0</v>
      </c>
      <c r="K28" s="64">
        <f t="shared" ref="K28" si="31">IF(J27,K27/J27*100,0)</f>
        <v>0</v>
      </c>
      <c r="L28" s="64">
        <f t="shared" ref="L28" si="32">IF(K27,L27/K27*100,0)</f>
        <v>0</v>
      </c>
      <c r="M28" s="136" t="s">
        <v>593</v>
      </c>
      <c r="N28" s="64">
        <f t="shared" ref="N28" si="33">IF(M27,N27/M27*100,0)</f>
        <v>0</v>
      </c>
      <c r="O28" s="64">
        <f t="shared" ref="O28" si="34">IF(N27,O27/N27*100,0)</f>
        <v>0</v>
      </c>
      <c r="P28" s="64">
        <f t="shared" ref="P28" si="35">IF(O27,P27/O27*100,0)</f>
        <v>0</v>
      </c>
    </row>
    <row r="29" spans="1:18" s="15" customFormat="1" ht="47.25">
      <c r="A29" s="16">
        <v>600160</v>
      </c>
      <c r="B29" s="16">
        <f t="shared" si="11"/>
        <v>601100050</v>
      </c>
      <c r="C29" s="16">
        <v>100050</v>
      </c>
      <c r="D29" s="127" t="s">
        <v>86</v>
      </c>
      <c r="E29" s="128" t="s">
        <v>107</v>
      </c>
      <c r="F29" s="158"/>
      <c r="G29" s="158"/>
      <c r="H29" s="158"/>
      <c r="I29" s="158"/>
      <c r="J29" s="158"/>
      <c r="K29" s="158"/>
      <c r="L29" s="158"/>
      <c r="M29" s="158"/>
      <c r="N29" s="158"/>
      <c r="O29" s="158"/>
      <c r="P29" s="158"/>
    </row>
    <row r="30" spans="1:18" s="15" customFormat="1" ht="15.75">
      <c r="A30" s="16">
        <v>600170</v>
      </c>
      <c r="B30" s="16">
        <f t="shared" si="11"/>
        <v>601101050</v>
      </c>
      <c r="C30" s="16">
        <v>101050</v>
      </c>
      <c r="D30" s="89" t="s">
        <v>83</v>
      </c>
      <c r="E30" s="102" t="s">
        <v>628</v>
      </c>
      <c r="F30" s="136" t="s">
        <v>593</v>
      </c>
      <c r="G30" s="64">
        <f>IF(F29,G29/F29*100,0)</f>
        <v>0</v>
      </c>
      <c r="H30" s="64">
        <f t="shared" ref="H30" si="36">IF(G29,H29/G29*100,0)</f>
        <v>0</v>
      </c>
      <c r="I30" s="64">
        <f t="shared" ref="I30" si="37">IF(H29,I29/H29*100,0)</f>
        <v>0</v>
      </c>
      <c r="J30" s="64">
        <f t="shared" ref="J30" si="38">IF(I29,J29/I29*100,0)</f>
        <v>0</v>
      </c>
      <c r="K30" s="64">
        <f t="shared" ref="K30" si="39">IF(J29,K29/J29*100,0)</f>
        <v>0</v>
      </c>
      <c r="L30" s="64">
        <f t="shared" ref="L30" si="40">IF(K29,L29/K29*100,0)</f>
        <v>0</v>
      </c>
      <c r="M30" s="136" t="s">
        <v>593</v>
      </c>
      <c r="N30" s="64">
        <f t="shared" ref="N30" si="41">IF(M29,N29/M29*100,0)</f>
        <v>0</v>
      </c>
      <c r="O30" s="64">
        <f t="shared" ref="O30" si="42">IF(N29,O29/N29*100,0)</f>
        <v>0</v>
      </c>
      <c r="P30" s="64">
        <f>IF(O29,P29/O29*100,0)</f>
        <v>0</v>
      </c>
    </row>
    <row r="31" spans="1:18" s="15" customFormat="1" ht="15.75">
      <c r="A31" s="16">
        <v>600180</v>
      </c>
      <c r="B31" s="16">
        <f t="shared" si="11"/>
        <v>601100060</v>
      </c>
      <c r="C31" s="16">
        <v>100060</v>
      </c>
      <c r="D31" s="127" t="s">
        <v>6</v>
      </c>
      <c r="E31" s="128" t="s">
        <v>107</v>
      </c>
      <c r="F31" s="158"/>
      <c r="G31" s="158"/>
      <c r="H31" s="158"/>
      <c r="I31" s="158"/>
      <c r="J31" s="158"/>
      <c r="K31" s="158"/>
      <c r="L31" s="158"/>
      <c r="M31" s="158"/>
      <c r="N31" s="158"/>
      <c r="O31" s="158"/>
      <c r="P31" s="158"/>
    </row>
    <row r="32" spans="1:18" s="15" customFormat="1" ht="15.75">
      <c r="A32" s="16">
        <v>600190</v>
      </c>
      <c r="B32" s="16">
        <f t="shared" si="11"/>
        <v>601101060</v>
      </c>
      <c r="C32" s="16">
        <v>101060</v>
      </c>
      <c r="D32" s="89" t="s">
        <v>83</v>
      </c>
      <c r="E32" s="102" t="s">
        <v>628</v>
      </c>
      <c r="F32" s="136" t="s">
        <v>593</v>
      </c>
      <c r="G32" s="64">
        <f>IF(F31,G31/F31*100,0)</f>
        <v>0</v>
      </c>
      <c r="H32" s="64">
        <f t="shared" ref="H32" si="43">IF(G31,H31/G31*100,0)</f>
        <v>0</v>
      </c>
      <c r="I32" s="64">
        <f t="shared" ref="I32" si="44">IF(H31,I31/H31*100,0)</f>
        <v>0</v>
      </c>
      <c r="J32" s="64">
        <f t="shared" ref="J32" si="45">IF(I31,J31/I31*100,0)</f>
        <v>0</v>
      </c>
      <c r="K32" s="64">
        <f t="shared" ref="K32" si="46">IF(J31,K31/J31*100,0)</f>
        <v>0</v>
      </c>
      <c r="L32" s="64">
        <f t="shared" ref="L32" si="47">IF(K31,L31/K31*100,0)</f>
        <v>0</v>
      </c>
      <c r="M32" s="136" t="s">
        <v>593</v>
      </c>
      <c r="N32" s="64">
        <f t="shared" ref="N32" si="48">IF(M31,N31/M31*100,0)</f>
        <v>0</v>
      </c>
      <c r="O32" s="64">
        <f t="shared" ref="O32" si="49">IF(N31,O31/N31*100,0)</f>
        <v>0</v>
      </c>
      <c r="P32" s="64">
        <f t="shared" ref="P32" si="50">IF(O31,P31/O31*100,0)</f>
        <v>0</v>
      </c>
    </row>
    <row r="33" spans="1:18" s="15" customFormat="1" ht="31.5">
      <c r="A33" s="16">
        <v>600200</v>
      </c>
      <c r="B33" s="16">
        <f t="shared" si="11"/>
        <v>601100070</v>
      </c>
      <c r="C33" s="16">
        <v>100070</v>
      </c>
      <c r="D33" s="130" t="s">
        <v>87</v>
      </c>
      <c r="E33" s="128" t="s">
        <v>107</v>
      </c>
      <c r="F33" s="158">
        <v>20</v>
      </c>
      <c r="G33" s="158">
        <v>20</v>
      </c>
      <c r="H33" s="158">
        <v>18</v>
      </c>
      <c r="I33" s="158">
        <v>20</v>
      </c>
      <c r="J33" s="158">
        <v>20</v>
      </c>
      <c r="K33" s="158">
        <v>20</v>
      </c>
      <c r="L33" s="158">
        <v>20</v>
      </c>
      <c r="M33" s="158">
        <v>20</v>
      </c>
      <c r="N33" s="158">
        <v>20</v>
      </c>
      <c r="O33" s="158">
        <v>18</v>
      </c>
      <c r="P33" s="158">
        <v>20</v>
      </c>
      <c r="R33" s="125" t="s">
        <v>627</v>
      </c>
    </row>
    <row r="34" spans="1:18" s="15" customFormat="1" ht="15.75">
      <c r="A34" s="16">
        <v>600210</v>
      </c>
      <c r="B34" s="16">
        <f t="shared" si="11"/>
        <v>601101070</v>
      </c>
      <c r="C34" s="16">
        <v>101070</v>
      </c>
      <c r="D34" s="89" t="s">
        <v>83</v>
      </c>
      <c r="E34" s="102" t="s">
        <v>628</v>
      </c>
      <c r="F34" s="136" t="s">
        <v>593</v>
      </c>
      <c r="G34" s="64">
        <f>IF(F33,G33/F33*100,0)</f>
        <v>100</v>
      </c>
      <c r="H34" s="64">
        <f t="shared" ref="H34" si="51">IF(G33,H33/G33*100,0)</f>
        <v>90</v>
      </c>
      <c r="I34" s="64">
        <f t="shared" ref="I34" si="52">IF(H33,I33/H33*100,0)</f>
        <v>111.11111111111111</v>
      </c>
      <c r="J34" s="64">
        <f t="shared" ref="J34" si="53">IF(I33,J33/I33*100,0)</f>
        <v>100</v>
      </c>
      <c r="K34" s="64">
        <f t="shared" ref="K34" si="54">IF(J33,K33/J33*100,0)</f>
        <v>100</v>
      </c>
      <c r="L34" s="64">
        <f t="shared" ref="L34" si="55">IF(K33,L33/K33*100,0)</f>
        <v>100</v>
      </c>
      <c r="M34" s="136" t="s">
        <v>593</v>
      </c>
      <c r="N34" s="64">
        <f t="shared" ref="N34" si="56">IF(M33,N33/M33*100,0)</f>
        <v>100</v>
      </c>
      <c r="O34" s="64">
        <f t="shared" ref="O34" si="57">IF(N33,O33/N33*100,0)</f>
        <v>90</v>
      </c>
      <c r="P34" s="64">
        <f t="shared" ref="P34" si="58">IF(O33,P33/O33*100,0)</f>
        <v>111.11111111111111</v>
      </c>
    </row>
    <row r="35" spans="1:18" s="15" customFormat="1" ht="15.75">
      <c r="A35" s="16">
        <v>600220</v>
      </c>
      <c r="B35" s="16"/>
      <c r="C35" s="16"/>
      <c r="D35" s="28" t="s">
        <v>88</v>
      </c>
      <c r="E35" s="33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</row>
    <row r="36" spans="1:18" s="15" customFormat="1" ht="31.5">
      <c r="A36" s="16">
        <v>600230</v>
      </c>
      <c r="B36" s="16">
        <f t="shared" si="11"/>
        <v>601100071</v>
      </c>
      <c r="C36" s="16">
        <v>100071</v>
      </c>
      <c r="D36" s="129" t="s">
        <v>131</v>
      </c>
      <c r="E36" s="128" t="s">
        <v>107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</row>
    <row r="37" spans="1:18" s="15" customFormat="1" ht="15.75">
      <c r="A37" s="16">
        <v>600240</v>
      </c>
      <c r="B37" s="16">
        <f t="shared" si="11"/>
        <v>601101071</v>
      </c>
      <c r="C37" s="16">
        <v>101071</v>
      </c>
      <c r="D37" s="89" t="s">
        <v>83</v>
      </c>
      <c r="E37" s="102" t="s">
        <v>628</v>
      </c>
      <c r="F37" s="136" t="s">
        <v>593</v>
      </c>
      <c r="G37" s="64">
        <f>IF(F36,G36/F36*100,0)</f>
        <v>0</v>
      </c>
      <c r="H37" s="64">
        <f t="shared" ref="H37" si="59">IF(G36,H36/G36*100,0)</f>
        <v>0</v>
      </c>
      <c r="I37" s="64">
        <f t="shared" ref="I37" si="60">IF(H36,I36/H36*100,0)</f>
        <v>0</v>
      </c>
      <c r="J37" s="64">
        <f t="shared" ref="J37" si="61">IF(I36,J36/I36*100,0)</f>
        <v>0</v>
      </c>
      <c r="K37" s="64">
        <f t="shared" ref="K37" si="62">IF(J36,K36/J36*100,0)</f>
        <v>0</v>
      </c>
      <c r="L37" s="64">
        <f t="shared" ref="L37" si="63">IF(K36,L36/K36*100,0)</f>
        <v>0</v>
      </c>
      <c r="M37" s="136" t="s">
        <v>593</v>
      </c>
      <c r="N37" s="64">
        <f t="shared" ref="N37" si="64">IF(M36,N36/M36*100,0)</f>
        <v>0</v>
      </c>
      <c r="O37" s="64">
        <f t="shared" ref="O37" si="65">IF(N36,O36/N36*100,0)</f>
        <v>0</v>
      </c>
      <c r="P37" s="64">
        <f t="shared" ref="P37" si="66">IF(O36,P36/O36*100,0)</f>
        <v>0</v>
      </c>
    </row>
    <row r="38" spans="1:18" s="15" customFormat="1" ht="31.5">
      <c r="A38" s="16">
        <v>600250</v>
      </c>
      <c r="B38" s="16">
        <f>VALUE(CONCATENATE($A$2,$C$4,C38))</f>
        <v>601100072</v>
      </c>
      <c r="C38" s="16">
        <v>100072</v>
      </c>
      <c r="D38" s="129" t="s">
        <v>132</v>
      </c>
      <c r="E38" s="128" t="s">
        <v>107</v>
      </c>
      <c r="F38" s="158">
        <v>2</v>
      </c>
      <c r="G38" s="158">
        <v>2</v>
      </c>
      <c r="H38" s="158">
        <v>2</v>
      </c>
      <c r="I38" s="158">
        <v>2</v>
      </c>
      <c r="J38" s="158">
        <v>2</v>
      </c>
      <c r="K38" s="158">
        <v>2</v>
      </c>
      <c r="L38" s="158">
        <v>2</v>
      </c>
      <c r="M38" s="158">
        <v>2</v>
      </c>
      <c r="N38" s="158">
        <v>2</v>
      </c>
      <c r="O38" s="158">
        <v>2</v>
      </c>
      <c r="P38" s="158">
        <v>2</v>
      </c>
    </row>
    <row r="39" spans="1:18" s="15" customFormat="1" ht="15.75">
      <c r="A39" s="16">
        <v>600260</v>
      </c>
      <c r="B39" s="16">
        <f t="shared" si="11"/>
        <v>601101072</v>
      </c>
      <c r="C39" s="16">
        <v>101072</v>
      </c>
      <c r="D39" s="89" t="s">
        <v>83</v>
      </c>
      <c r="E39" s="102" t="s">
        <v>628</v>
      </c>
      <c r="F39" s="136" t="s">
        <v>593</v>
      </c>
      <c r="G39" s="64">
        <f>IF(F38,G38/F38*100,0)</f>
        <v>100</v>
      </c>
      <c r="H39" s="64">
        <f t="shared" ref="H39" si="67">IF(G38,H38/G38*100,0)</f>
        <v>100</v>
      </c>
      <c r="I39" s="64">
        <f t="shared" ref="I39" si="68">IF(H38,I38/H38*100,0)</f>
        <v>100</v>
      </c>
      <c r="J39" s="64">
        <f t="shared" ref="J39" si="69">IF(I38,J38/I38*100,0)</f>
        <v>100</v>
      </c>
      <c r="K39" s="64">
        <f t="shared" ref="K39" si="70">IF(J38,K38/J38*100,0)</f>
        <v>100</v>
      </c>
      <c r="L39" s="64">
        <f t="shared" ref="L39" si="71">IF(K38,L38/K38*100,0)</f>
        <v>100</v>
      </c>
      <c r="M39" s="136" t="s">
        <v>593</v>
      </c>
      <c r="N39" s="64">
        <f t="shared" ref="N39" si="72">IF(M38,N38/M38*100,0)</f>
        <v>100</v>
      </c>
      <c r="O39" s="64">
        <f t="shared" ref="O39" si="73">IF(N38,O38/N38*100,0)</f>
        <v>100</v>
      </c>
      <c r="P39" s="64">
        <f t="shared" ref="P39" si="74">IF(O38,P38/O38*100,0)</f>
        <v>100</v>
      </c>
    </row>
    <row r="40" spans="1:18" s="15" customFormat="1" ht="15.75">
      <c r="A40" s="16">
        <v>600270</v>
      </c>
      <c r="B40" s="16">
        <f t="shared" si="11"/>
        <v>601100080</v>
      </c>
      <c r="C40" s="16">
        <v>100080</v>
      </c>
      <c r="D40" s="127" t="s">
        <v>89</v>
      </c>
      <c r="E40" s="128" t="s">
        <v>107</v>
      </c>
      <c r="F40" s="158"/>
      <c r="G40" s="158"/>
      <c r="H40" s="158"/>
      <c r="I40" s="158"/>
      <c r="J40" s="158"/>
      <c r="K40" s="158"/>
      <c r="L40" s="158"/>
      <c r="M40" s="158"/>
      <c r="N40" s="158"/>
      <c r="O40" s="158"/>
      <c r="P40" s="158"/>
    </row>
    <row r="41" spans="1:18" s="15" customFormat="1" ht="15.75">
      <c r="A41" s="16">
        <v>600280</v>
      </c>
      <c r="B41" s="16">
        <f t="shared" si="11"/>
        <v>601101080</v>
      </c>
      <c r="C41" s="16">
        <v>101080</v>
      </c>
      <c r="D41" s="89" t="s">
        <v>83</v>
      </c>
      <c r="E41" s="102" t="s">
        <v>628</v>
      </c>
      <c r="F41" s="136" t="s">
        <v>593</v>
      </c>
      <c r="G41" s="64">
        <f>IF(F40,G40/F40*100,0)</f>
        <v>0</v>
      </c>
      <c r="H41" s="64">
        <f t="shared" ref="H41" si="75">IF(G40,H40/G40*100,0)</f>
        <v>0</v>
      </c>
      <c r="I41" s="64">
        <f t="shared" ref="I41" si="76">IF(H40,I40/H40*100,0)</f>
        <v>0</v>
      </c>
      <c r="J41" s="64">
        <f t="shared" ref="J41" si="77">IF(I40,J40/I40*100,0)</f>
        <v>0</v>
      </c>
      <c r="K41" s="64">
        <f t="shared" ref="K41" si="78">IF(J40,K40/J40*100,0)</f>
        <v>0</v>
      </c>
      <c r="L41" s="64">
        <f t="shared" ref="L41" si="79">IF(K40,L40/K40*100,0)</f>
        <v>0</v>
      </c>
      <c r="M41" s="136" t="s">
        <v>593</v>
      </c>
      <c r="N41" s="64">
        <f t="shared" ref="N41" si="80">IF(M40,N40/M40*100,0)</f>
        <v>0</v>
      </c>
      <c r="O41" s="64">
        <f t="shared" ref="O41" si="81">IF(N40,O40/N40*100,0)</f>
        <v>0</v>
      </c>
      <c r="P41" s="64">
        <f t="shared" ref="P41" si="82">IF(O40,P40/O40*100,0)</f>
        <v>0</v>
      </c>
    </row>
    <row r="42" spans="1:18" s="15" customFormat="1" ht="31.5">
      <c r="A42" s="16">
        <v>600290</v>
      </c>
      <c r="B42" s="16">
        <f t="shared" si="11"/>
        <v>601100090</v>
      </c>
      <c r="C42" s="16">
        <v>100090</v>
      </c>
      <c r="D42" s="130" t="s">
        <v>90</v>
      </c>
      <c r="E42" s="128" t="s">
        <v>107</v>
      </c>
      <c r="F42" s="158"/>
      <c r="G42" s="158"/>
      <c r="H42" s="158"/>
      <c r="I42" s="158"/>
      <c r="J42" s="158"/>
      <c r="K42" s="158"/>
      <c r="L42" s="158"/>
      <c r="M42" s="158"/>
      <c r="N42" s="158"/>
      <c r="O42" s="158"/>
      <c r="P42" s="158"/>
    </row>
    <row r="43" spans="1:18" s="15" customFormat="1" ht="15.75">
      <c r="A43" s="16">
        <v>600300</v>
      </c>
      <c r="B43" s="16">
        <f t="shared" si="11"/>
        <v>601101090</v>
      </c>
      <c r="C43" s="16">
        <v>101090</v>
      </c>
      <c r="D43" s="89" t="s">
        <v>83</v>
      </c>
      <c r="E43" s="102" t="s">
        <v>628</v>
      </c>
      <c r="F43" s="136" t="s">
        <v>593</v>
      </c>
      <c r="G43" s="64">
        <f>IF(F42,G42/F42*100,0)</f>
        <v>0</v>
      </c>
      <c r="H43" s="64">
        <f t="shared" ref="H43" si="83">IF(G42,H42/G42*100,0)</f>
        <v>0</v>
      </c>
      <c r="I43" s="64">
        <f t="shared" ref="I43" si="84">IF(H42,I42/H42*100,0)</f>
        <v>0</v>
      </c>
      <c r="J43" s="64">
        <f t="shared" ref="J43" si="85">IF(I42,J42/I42*100,0)</f>
        <v>0</v>
      </c>
      <c r="K43" s="64">
        <f t="shared" ref="K43" si="86">IF(J42,K42/J42*100,0)</f>
        <v>0</v>
      </c>
      <c r="L43" s="64">
        <f t="shared" ref="L43" si="87">IF(K42,L42/K42*100,0)</f>
        <v>0</v>
      </c>
      <c r="M43" s="136" t="s">
        <v>593</v>
      </c>
      <c r="N43" s="64">
        <f t="shared" ref="N43" si="88">IF(M42,N42/M42*100,0)</f>
        <v>0</v>
      </c>
      <c r="O43" s="64">
        <f t="shared" ref="O43" si="89">IF(N42,O42/N42*100,0)</f>
        <v>0</v>
      </c>
      <c r="P43" s="64">
        <f t="shared" ref="P43" si="90">IF(O42,P42/O42*100,0)</f>
        <v>0</v>
      </c>
    </row>
    <row r="44" spans="1:18" s="15" customFormat="1" ht="15.75">
      <c r="A44" s="16">
        <v>600310</v>
      </c>
      <c r="B44" s="16">
        <f t="shared" si="11"/>
        <v>601100100</v>
      </c>
      <c r="C44" s="16">
        <v>100100</v>
      </c>
      <c r="D44" s="127" t="s">
        <v>91</v>
      </c>
      <c r="E44" s="128" t="s">
        <v>107</v>
      </c>
      <c r="F44" s="158"/>
      <c r="G44" s="158"/>
      <c r="H44" s="158"/>
      <c r="I44" s="158"/>
      <c r="J44" s="158"/>
      <c r="K44" s="158"/>
      <c r="L44" s="158"/>
      <c r="M44" s="158"/>
      <c r="N44" s="158"/>
      <c r="O44" s="158"/>
      <c r="P44" s="158"/>
    </row>
    <row r="45" spans="1:18" s="15" customFormat="1" ht="18.75" customHeight="1">
      <c r="A45" s="16">
        <v>600320</v>
      </c>
      <c r="B45" s="16">
        <f t="shared" si="11"/>
        <v>601101100</v>
      </c>
      <c r="C45" s="16">
        <v>101100</v>
      </c>
      <c r="D45" s="89" t="s">
        <v>83</v>
      </c>
      <c r="E45" s="102" t="s">
        <v>628</v>
      </c>
      <c r="F45" s="136" t="s">
        <v>593</v>
      </c>
      <c r="G45" s="64">
        <f>IF(F44,G44/F44*100,0)</f>
        <v>0</v>
      </c>
      <c r="H45" s="64">
        <f t="shared" ref="H45" si="91">IF(G44,H44/G44*100,0)</f>
        <v>0</v>
      </c>
      <c r="I45" s="64">
        <f t="shared" ref="I45" si="92">IF(H44,I44/H44*100,0)</f>
        <v>0</v>
      </c>
      <c r="J45" s="64">
        <f t="shared" ref="J45" si="93">IF(I44,J44/I44*100,0)</f>
        <v>0</v>
      </c>
      <c r="K45" s="64">
        <f t="shared" ref="K45" si="94">IF(J44,K44/J44*100,0)</f>
        <v>0</v>
      </c>
      <c r="L45" s="64">
        <f t="shared" ref="L45" si="95">IF(K44,L44/K44*100,0)</f>
        <v>0</v>
      </c>
      <c r="M45" s="136" t="s">
        <v>593</v>
      </c>
      <c r="N45" s="64">
        <f t="shared" ref="N45" si="96">IF(M44,N44/M44*100,0)</f>
        <v>0</v>
      </c>
      <c r="O45" s="64">
        <f t="shared" ref="O45" si="97">IF(N44,O44/N44*100,0)</f>
        <v>0</v>
      </c>
      <c r="P45" s="64">
        <f t="shared" ref="P45" si="98">IF(O44,P44/O44*100,0)</f>
        <v>0</v>
      </c>
    </row>
    <row r="46" spans="1:18" s="15" customFormat="1" ht="15.75">
      <c r="A46" s="16">
        <v>600330</v>
      </c>
      <c r="B46" s="16">
        <f t="shared" si="11"/>
        <v>601100110</v>
      </c>
      <c r="C46" s="16">
        <v>100110</v>
      </c>
      <c r="D46" s="127" t="s">
        <v>92</v>
      </c>
      <c r="E46" s="128" t="s">
        <v>107</v>
      </c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</row>
    <row r="47" spans="1:18" s="15" customFormat="1" ht="15.75">
      <c r="A47" s="16">
        <v>600340</v>
      </c>
      <c r="B47" s="16">
        <f t="shared" si="11"/>
        <v>601101110</v>
      </c>
      <c r="C47" s="16">
        <v>101110</v>
      </c>
      <c r="D47" s="89" t="s">
        <v>83</v>
      </c>
      <c r="E47" s="102" t="s">
        <v>628</v>
      </c>
      <c r="F47" s="136" t="s">
        <v>593</v>
      </c>
      <c r="G47" s="64">
        <f>IF(F46,G46/F46*100,0)</f>
        <v>0</v>
      </c>
      <c r="H47" s="64">
        <f t="shared" ref="H47" si="99">IF(G46,H46/G46*100,0)</f>
        <v>0</v>
      </c>
      <c r="I47" s="64">
        <f t="shared" ref="I47" si="100">IF(H46,I46/H46*100,0)</f>
        <v>0</v>
      </c>
      <c r="J47" s="64">
        <f t="shared" ref="J47" si="101">IF(I46,J46/I46*100,0)</f>
        <v>0</v>
      </c>
      <c r="K47" s="64">
        <f t="shared" ref="K47" si="102">IF(J46,K46/J46*100,0)</f>
        <v>0</v>
      </c>
      <c r="L47" s="64">
        <f t="shared" ref="L47" si="103">IF(K46,L46/K46*100,0)</f>
        <v>0</v>
      </c>
      <c r="M47" s="136" t="s">
        <v>593</v>
      </c>
      <c r="N47" s="64">
        <f t="shared" ref="N47" si="104">IF(M46,N46/M46*100,0)</f>
        <v>0</v>
      </c>
      <c r="O47" s="64">
        <f t="shared" ref="O47" si="105">IF(N46,O46/N46*100,0)</f>
        <v>0</v>
      </c>
      <c r="P47" s="64">
        <f t="shared" ref="P47" si="106">IF(O46,P46/O46*100,0)</f>
        <v>0</v>
      </c>
    </row>
    <row r="48" spans="1:18" s="15" customFormat="1" ht="31.5">
      <c r="A48" s="16">
        <v>600350</v>
      </c>
      <c r="B48" s="16">
        <f>VALUE(CONCATENATE($A$2,$C$4,C48))</f>
        <v>601100120</v>
      </c>
      <c r="C48" s="16">
        <v>100120</v>
      </c>
      <c r="D48" s="127" t="s">
        <v>7</v>
      </c>
      <c r="E48" s="128" t="s">
        <v>107</v>
      </c>
      <c r="F48" s="158"/>
      <c r="G48" s="158"/>
      <c r="H48" s="158"/>
      <c r="I48" s="158"/>
      <c r="J48" s="158"/>
      <c r="K48" s="158"/>
      <c r="L48" s="158"/>
      <c r="M48" s="158"/>
      <c r="N48" s="158"/>
      <c r="O48" s="158"/>
      <c r="P48" s="158"/>
    </row>
    <row r="49" spans="1:16" s="15" customFormat="1" ht="15.75">
      <c r="A49" s="16">
        <v>600360</v>
      </c>
      <c r="B49" s="16">
        <f t="shared" ref="B49:B114" si="107">VALUE(CONCATENATE($A$2,$C$4,C49))</f>
        <v>601101120</v>
      </c>
      <c r="C49" s="16">
        <v>101120</v>
      </c>
      <c r="D49" s="89" t="s">
        <v>83</v>
      </c>
      <c r="E49" s="102" t="s">
        <v>628</v>
      </c>
      <c r="F49" s="136" t="s">
        <v>593</v>
      </c>
      <c r="G49" s="64">
        <f>IF(F48,G48/F48*100,0)</f>
        <v>0</v>
      </c>
      <c r="H49" s="64">
        <f t="shared" ref="H49" si="108">IF(G48,H48/G48*100,0)</f>
        <v>0</v>
      </c>
      <c r="I49" s="64">
        <f t="shared" ref="I49" si="109">IF(H48,I48/H48*100,0)</f>
        <v>0</v>
      </c>
      <c r="J49" s="64">
        <f t="shared" ref="J49" si="110">IF(I48,J48/I48*100,0)</f>
        <v>0</v>
      </c>
      <c r="K49" s="64">
        <f t="shared" ref="K49" si="111">IF(J48,K48/J48*100,0)</f>
        <v>0</v>
      </c>
      <c r="L49" s="64">
        <f t="shared" ref="L49" si="112">IF(K48,L48/K48*100,0)</f>
        <v>0</v>
      </c>
      <c r="M49" s="136" t="s">
        <v>593</v>
      </c>
      <c r="N49" s="64">
        <f t="shared" ref="N49" si="113">IF(M48,N48/M48*100,0)</f>
        <v>0</v>
      </c>
      <c r="O49" s="64">
        <f t="shared" ref="O49" si="114">IF(N48,O48/N48*100,0)</f>
        <v>0</v>
      </c>
      <c r="P49" s="64">
        <f t="shared" ref="P49" si="115">IF(O48,P48/O48*100,0)</f>
        <v>0</v>
      </c>
    </row>
    <row r="50" spans="1:16" s="15" customFormat="1" ht="31.5">
      <c r="A50" s="16">
        <v>600370</v>
      </c>
      <c r="B50" s="16">
        <f t="shared" si="107"/>
        <v>601100130</v>
      </c>
      <c r="C50" s="16">
        <v>100130</v>
      </c>
      <c r="D50" s="130" t="s">
        <v>93</v>
      </c>
      <c r="E50" s="128" t="s">
        <v>107</v>
      </c>
      <c r="F50" s="158"/>
      <c r="G50" s="158"/>
      <c r="H50" s="158"/>
      <c r="I50" s="158"/>
      <c r="J50" s="158"/>
      <c r="K50" s="158"/>
      <c r="L50" s="158"/>
      <c r="M50" s="158"/>
      <c r="N50" s="158"/>
      <c r="O50" s="158"/>
      <c r="P50" s="158"/>
    </row>
    <row r="51" spans="1:16" s="15" customFormat="1" ht="15.75">
      <c r="A51" s="16">
        <v>600380</v>
      </c>
      <c r="B51" s="16">
        <f t="shared" si="107"/>
        <v>601101130</v>
      </c>
      <c r="C51" s="16">
        <v>101130</v>
      </c>
      <c r="D51" s="89" t="s">
        <v>83</v>
      </c>
      <c r="E51" s="102" t="s">
        <v>628</v>
      </c>
      <c r="F51" s="136" t="s">
        <v>593</v>
      </c>
      <c r="G51" s="64">
        <f>IF(F50,G50/F50*100,0)</f>
        <v>0</v>
      </c>
      <c r="H51" s="64">
        <f t="shared" ref="H51" si="116">IF(G50,H50/G50*100,0)</f>
        <v>0</v>
      </c>
      <c r="I51" s="64">
        <f t="shared" ref="I51" si="117">IF(H50,I50/H50*100,0)</f>
        <v>0</v>
      </c>
      <c r="J51" s="64">
        <f t="shared" ref="J51" si="118">IF(I50,J50/I50*100,0)</f>
        <v>0</v>
      </c>
      <c r="K51" s="64">
        <f t="shared" ref="K51" si="119">IF(J50,K50/J50*100,0)</f>
        <v>0</v>
      </c>
      <c r="L51" s="64">
        <f t="shared" ref="L51" si="120">IF(K50,L50/K50*100,0)</f>
        <v>0</v>
      </c>
      <c r="M51" s="136" t="s">
        <v>593</v>
      </c>
      <c r="N51" s="64">
        <f t="shared" ref="N51" si="121">IF(M50,N50/M50*100,0)</f>
        <v>0</v>
      </c>
      <c r="O51" s="64">
        <f t="shared" ref="O51" si="122">IF(N50,O50/N50*100,0)</f>
        <v>0</v>
      </c>
      <c r="P51" s="64">
        <f t="shared" ref="P51" si="123">IF(O50,P50/O50*100,0)</f>
        <v>0</v>
      </c>
    </row>
    <row r="52" spans="1:16" s="15" customFormat="1" ht="31.5">
      <c r="A52" s="16">
        <v>600390</v>
      </c>
      <c r="B52" s="16">
        <f t="shared" si="107"/>
        <v>601100140</v>
      </c>
      <c r="C52" s="16">
        <v>100140</v>
      </c>
      <c r="D52" s="127" t="s">
        <v>94</v>
      </c>
      <c r="E52" s="128" t="s">
        <v>107</v>
      </c>
      <c r="F52" s="158"/>
      <c r="G52" s="158"/>
      <c r="H52" s="158"/>
      <c r="I52" s="158"/>
      <c r="J52" s="158"/>
      <c r="K52" s="158"/>
      <c r="L52" s="158"/>
      <c r="M52" s="158"/>
      <c r="N52" s="158"/>
      <c r="O52" s="158"/>
      <c r="P52" s="158"/>
    </row>
    <row r="53" spans="1:16" s="15" customFormat="1" ht="15.75">
      <c r="A53" s="16">
        <v>600400</v>
      </c>
      <c r="B53" s="16">
        <f t="shared" si="107"/>
        <v>601101140</v>
      </c>
      <c r="C53" s="16">
        <v>101140</v>
      </c>
      <c r="D53" s="89" t="s">
        <v>83</v>
      </c>
      <c r="E53" s="102" t="s">
        <v>628</v>
      </c>
      <c r="F53" s="136" t="s">
        <v>593</v>
      </c>
      <c r="G53" s="64">
        <f>IF(F52,G52/F52*100,0)</f>
        <v>0</v>
      </c>
      <c r="H53" s="64">
        <f t="shared" ref="H53" si="124">IF(G52,H52/G52*100,0)</f>
        <v>0</v>
      </c>
      <c r="I53" s="64">
        <f t="shared" ref="I53" si="125">IF(H52,I52/H52*100,0)</f>
        <v>0</v>
      </c>
      <c r="J53" s="64">
        <f t="shared" ref="J53" si="126">IF(I52,J52/I52*100,0)</f>
        <v>0</v>
      </c>
      <c r="K53" s="64">
        <f t="shared" ref="K53" si="127">IF(J52,K52/J52*100,0)</f>
        <v>0</v>
      </c>
      <c r="L53" s="64">
        <f t="shared" ref="L53" si="128">IF(K52,L52/K52*100,0)</f>
        <v>0</v>
      </c>
      <c r="M53" s="136" t="s">
        <v>593</v>
      </c>
      <c r="N53" s="64">
        <f t="shared" ref="N53" si="129">IF(M52,N52/M52*100,0)</f>
        <v>0</v>
      </c>
      <c r="O53" s="64">
        <f t="shared" ref="O53" si="130">IF(N52,O52/N52*100,0)</f>
        <v>0</v>
      </c>
      <c r="P53" s="64">
        <f t="shared" ref="P53" si="131">IF(O52,P52/O52*100,0)</f>
        <v>0</v>
      </c>
    </row>
    <row r="54" spans="1:16" s="15" customFormat="1" ht="31.5">
      <c r="A54" s="16">
        <v>600410</v>
      </c>
      <c r="B54" s="16">
        <f t="shared" si="107"/>
        <v>601100150</v>
      </c>
      <c r="C54" s="16">
        <v>100150</v>
      </c>
      <c r="D54" s="127" t="s">
        <v>95</v>
      </c>
      <c r="E54" s="128" t="s">
        <v>107</v>
      </c>
      <c r="F54" s="158"/>
      <c r="G54" s="158"/>
      <c r="H54" s="158"/>
      <c r="I54" s="158"/>
      <c r="J54" s="158"/>
      <c r="K54" s="158"/>
      <c r="L54" s="158"/>
      <c r="M54" s="158"/>
      <c r="N54" s="158"/>
      <c r="O54" s="158"/>
      <c r="P54" s="158"/>
    </row>
    <row r="55" spans="1:16" s="15" customFormat="1" ht="15.75">
      <c r="A55" s="16">
        <v>600420</v>
      </c>
      <c r="B55" s="16">
        <f t="shared" si="107"/>
        <v>601101150</v>
      </c>
      <c r="C55" s="16">
        <v>101150</v>
      </c>
      <c r="D55" s="89" t="s">
        <v>83</v>
      </c>
      <c r="E55" s="102" t="s">
        <v>628</v>
      </c>
      <c r="F55" s="136" t="s">
        <v>593</v>
      </c>
      <c r="G55" s="64">
        <f>IF(F54,G54/F54*100,0)</f>
        <v>0</v>
      </c>
      <c r="H55" s="64">
        <f t="shared" ref="H55" si="132">IF(G54,H54/G54*100,0)</f>
        <v>0</v>
      </c>
      <c r="I55" s="64">
        <f t="shared" ref="I55" si="133">IF(H54,I54/H54*100,0)</f>
        <v>0</v>
      </c>
      <c r="J55" s="64">
        <f t="shared" ref="J55" si="134">IF(I54,J54/I54*100,0)</f>
        <v>0</v>
      </c>
      <c r="K55" s="64">
        <f t="shared" ref="K55" si="135">IF(J54,K54/J54*100,0)</f>
        <v>0</v>
      </c>
      <c r="L55" s="64">
        <f t="shared" ref="L55" si="136">IF(K54,L54/K54*100,0)</f>
        <v>0</v>
      </c>
      <c r="M55" s="136" t="s">
        <v>593</v>
      </c>
      <c r="N55" s="64">
        <f t="shared" ref="N55" si="137">IF(M54,N54/M54*100,0)</f>
        <v>0</v>
      </c>
      <c r="O55" s="64">
        <f t="shared" ref="O55" si="138">IF(N54,O54/N54*100,0)</f>
        <v>0</v>
      </c>
      <c r="P55" s="64">
        <f t="shared" ref="P55" si="139">IF(O54,P54/O54*100,0)</f>
        <v>0</v>
      </c>
    </row>
    <row r="56" spans="1:16" s="15" customFormat="1" ht="15.75">
      <c r="A56" s="16">
        <v>600430</v>
      </c>
      <c r="B56" s="16">
        <f t="shared" si="107"/>
        <v>601100160</v>
      </c>
      <c r="C56" s="16">
        <v>100160</v>
      </c>
      <c r="D56" s="127" t="s">
        <v>96</v>
      </c>
      <c r="E56" s="128" t="s">
        <v>107</v>
      </c>
      <c r="F56" s="158">
        <v>61</v>
      </c>
      <c r="G56" s="158">
        <v>62</v>
      </c>
      <c r="H56" s="158">
        <v>63</v>
      </c>
      <c r="I56" s="158">
        <v>63</v>
      </c>
      <c r="J56" s="158">
        <v>63</v>
      </c>
      <c r="K56" s="158">
        <v>63</v>
      </c>
      <c r="L56" s="158">
        <v>63</v>
      </c>
      <c r="M56" s="158">
        <v>62</v>
      </c>
      <c r="N56" s="158">
        <v>62</v>
      </c>
      <c r="O56" s="158">
        <v>63</v>
      </c>
      <c r="P56" s="158">
        <v>63</v>
      </c>
    </row>
    <row r="57" spans="1:16" s="15" customFormat="1" ht="15.75">
      <c r="A57" s="16">
        <v>600440</v>
      </c>
      <c r="B57" s="16">
        <f t="shared" si="107"/>
        <v>601101160</v>
      </c>
      <c r="C57" s="16">
        <v>101160</v>
      </c>
      <c r="D57" s="89" t="s">
        <v>83</v>
      </c>
      <c r="E57" s="102" t="s">
        <v>628</v>
      </c>
      <c r="F57" s="136" t="s">
        <v>593</v>
      </c>
      <c r="G57" s="64">
        <f>IF(F56,G56/F56*100,0)</f>
        <v>101.63934426229508</v>
      </c>
      <c r="H57" s="64">
        <f t="shared" ref="H57" si="140">IF(G56,H56/G56*100,0)</f>
        <v>101.61290322580645</v>
      </c>
      <c r="I57" s="64">
        <f t="shared" ref="I57" si="141">IF(H56,I56/H56*100,0)</f>
        <v>100</v>
      </c>
      <c r="J57" s="64">
        <f t="shared" ref="J57" si="142">IF(I56,J56/I56*100,0)</f>
        <v>100</v>
      </c>
      <c r="K57" s="64">
        <f t="shared" ref="K57" si="143">IF(J56,K56/J56*100,0)</f>
        <v>100</v>
      </c>
      <c r="L57" s="64">
        <f t="shared" ref="L57" si="144">IF(K56,L56/K56*100,0)</f>
        <v>100</v>
      </c>
      <c r="M57" s="136" t="s">
        <v>593</v>
      </c>
      <c r="N57" s="64">
        <f t="shared" ref="N57" si="145">IF(M56,N56/M56*100,0)</f>
        <v>100</v>
      </c>
      <c r="O57" s="64">
        <f t="shared" ref="O57" si="146">IF(N56,O56/N56*100,0)</f>
        <v>101.61290322580645</v>
      </c>
      <c r="P57" s="64">
        <f t="shared" ref="P57" si="147">IF(O56,P56/O56*100,0)</f>
        <v>100</v>
      </c>
    </row>
    <row r="58" spans="1:16" s="15" customFormat="1" ht="31.5">
      <c r="A58" s="16">
        <v>600450</v>
      </c>
      <c r="B58" s="16">
        <f t="shared" si="107"/>
        <v>601100170</v>
      </c>
      <c r="C58" s="16">
        <v>100170</v>
      </c>
      <c r="D58" s="127" t="s">
        <v>657</v>
      </c>
      <c r="E58" s="128" t="s">
        <v>107</v>
      </c>
      <c r="F58" s="158">
        <v>14.5</v>
      </c>
      <c r="G58" s="158">
        <v>14.5</v>
      </c>
      <c r="H58" s="158">
        <v>14</v>
      </c>
      <c r="I58" s="158">
        <v>14</v>
      </c>
      <c r="J58" s="158">
        <v>14</v>
      </c>
      <c r="K58" s="158">
        <v>14</v>
      </c>
      <c r="L58" s="158">
        <v>14</v>
      </c>
      <c r="M58" s="158">
        <v>15</v>
      </c>
      <c r="N58" s="158">
        <v>14</v>
      </c>
      <c r="O58" s="158">
        <v>14</v>
      </c>
      <c r="P58" s="158">
        <v>14</v>
      </c>
    </row>
    <row r="59" spans="1:16" s="15" customFormat="1" ht="15.75">
      <c r="A59" s="16">
        <v>600460</v>
      </c>
      <c r="B59" s="16">
        <f t="shared" si="107"/>
        <v>601101170</v>
      </c>
      <c r="C59" s="16">
        <v>101170</v>
      </c>
      <c r="D59" s="89" t="s">
        <v>83</v>
      </c>
      <c r="E59" s="102" t="s">
        <v>628</v>
      </c>
      <c r="F59" s="136" t="s">
        <v>593</v>
      </c>
      <c r="G59" s="64">
        <f>IF(F58,G58/F58*100,0)</f>
        <v>100</v>
      </c>
      <c r="H59" s="64">
        <f t="shared" ref="H59" si="148">IF(G58,H58/G58*100,0)</f>
        <v>96.551724137931032</v>
      </c>
      <c r="I59" s="64">
        <f t="shared" ref="I59" si="149">IF(H58,I58/H58*100,0)</f>
        <v>100</v>
      </c>
      <c r="J59" s="64">
        <f t="shared" ref="J59" si="150">IF(I58,J58/I58*100,0)</f>
        <v>100</v>
      </c>
      <c r="K59" s="64">
        <f t="shared" ref="K59" si="151">IF(J58,K58/J58*100,0)</f>
        <v>100</v>
      </c>
      <c r="L59" s="64">
        <f t="shared" ref="L59" si="152">IF(K58,L58/K58*100,0)</f>
        <v>100</v>
      </c>
      <c r="M59" s="136" t="s">
        <v>593</v>
      </c>
      <c r="N59" s="64">
        <f t="shared" ref="N59" si="153">IF(M58,N58/M58*100,0)</f>
        <v>93.333333333333329</v>
      </c>
      <c r="O59" s="64">
        <f t="shared" ref="O59" si="154">IF(N58,O58/N58*100,0)</f>
        <v>100</v>
      </c>
      <c r="P59" s="64">
        <f t="shared" ref="P59" si="155">IF(O58,P58/O58*100,0)</f>
        <v>100</v>
      </c>
    </row>
    <row r="60" spans="1:16" s="15" customFormat="1" ht="31.5">
      <c r="A60" s="16">
        <v>600470</v>
      </c>
      <c r="B60" s="16">
        <f t="shared" si="107"/>
        <v>601100180</v>
      </c>
      <c r="C60" s="16">
        <v>100180</v>
      </c>
      <c r="D60" s="127" t="s">
        <v>98</v>
      </c>
      <c r="E60" s="128" t="s">
        <v>107</v>
      </c>
      <c r="F60" s="158">
        <v>3.9</v>
      </c>
      <c r="G60" s="158">
        <v>3.9</v>
      </c>
      <c r="H60" s="158">
        <v>4</v>
      </c>
      <c r="I60" s="158">
        <v>4</v>
      </c>
      <c r="J60" s="158">
        <v>4</v>
      </c>
      <c r="K60" s="158">
        <v>4</v>
      </c>
      <c r="L60" s="158">
        <v>4</v>
      </c>
      <c r="M60" s="158">
        <v>4</v>
      </c>
      <c r="N60" s="158">
        <v>4</v>
      </c>
      <c r="O60" s="158">
        <v>4</v>
      </c>
      <c r="P60" s="158">
        <v>4</v>
      </c>
    </row>
    <row r="61" spans="1:16" s="15" customFormat="1" ht="15.75">
      <c r="A61" s="16">
        <v>600480</v>
      </c>
      <c r="B61" s="16">
        <f t="shared" si="107"/>
        <v>601101180</v>
      </c>
      <c r="C61" s="16">
        <v>101180</v>
      </c>
      <c r="D61" s="89" t="s">
        <v>83</v>
      </c>
      <c r="E61" s="102" t="s">
        <v>628</v>
      </c>
      <c r="F61" s="136" t="s">
        <v>593</v>
      </c>
      <c r="G61" s="64">
        <f>IF(F60,G60/F60*100,0)</f>
        <v>100</v>
      </c>
      <c r="H61" s="64">
        <f t="shared" ref="H61" si="156">IF(G60,H60/G60*100,0)</f>
        <v>102.56410256410258</v>
      </c>
      <c r="I61" s="64">
        <f t="shared" ref="I61" si="157">IF(H60,I60/H60*100,0)</f>
        <v>100</v>
      </c>
      <c r="J61" s="64">
        <f t="shared" ref="J61" si="158">IF(I60,J60/I60*100,0)</f>
        <v>100</v>
      </c>
      <c r="K61" s="64">
        <f t="shared" ref="K61" si="159">IF(J60,K60/J60*100,0)</f>
        <v>100</v>
      </c>
      <c r="L61" s="64">
        <f t="shared" ref="L61" si="160">IF(K60,L60/K60*100,0)</f>
        <v>100</v>
      </c>
      <c r="M61" s="136" t="s">
        <v>593</v>
      </c>
      <c r="N61" s="64">
        <f t="shared" ref="N61" si="161">IF(M60,N60/M60*100,0)</f>
        <v>100</v>
      </c>
      <c r="O61" s="64">
        <f t="shared" ref="O61" si="162">IF(N60,O60/N60*100,0)</f>
        <v>100</v>
      </c>
      <c r="P61" s="64">
        <f t="shared" ref="P61" si="163">IF(O60,P60/O60*100,0)</f>
        <v>100</v>
      </c>
    </row>
    <row r="62" spans="1:16" s="15" customFormat="1" ht="15.75">
      <c r="A62" s="16">
        <v>600490</v>
      </c>
      <c r="B62" s="16">
        <f t="shared" ref="B62:B63" si="164">VALUE(CONCATENATE($A$2,$C$4,C62))</f>
        <v>601100185</v>
      </c>
      <c r="C62" s="16">
        <v>100185</v>
      </c>
      <c r="D62" s="127" t="s">
        <v>658</v>
      </c>
      <c r="E62" s="128" t="s">
        <v>107</v>
      </c>
      <c r="F62" s="158"/>
      <c r="G62" s="158"/>
      <c r="H62" s="158"/>
      <c r="I62" s="158"/>
      <c r="J62" s="158"/>
      <c r="K62" s="158"/>
      <c r="L62" s="158"/>
      <c r="M62" s="158"/>
      <c r="N62" s="158"/>
      <c r="O62" s="158"/>
      <c r="P62" s="158"/>
    </row>
    <row r="63" spans="1:16" s="15" customFormat="1" ht="15.75">
      <c r="A63" s="16">
        <v>600500</v>
      </c>
      <c r="B63" s="16">
        <f t="shared" si="164"/>
        <v>601101185</v>
      </c>
      <c r="C63" s="16">
        <v>101185</v>
      </c>
      <c r="D63" s="89" t="s">
        <v>83</v>
      </c>
      <c r="E63" s="102" t="s">
        <v>628</v>
      </c>
      <c r="F63" s="136" t="s">
        <v>593</v>
      </c>
      <c r="G63" s="64">
        <f>IF(F62,G62/F62*100,0)</f>
        <v>0</v>
      </c>
      <c r="H63" s="64">
        <f t="shared" ref="H63" si="165">IF(G62,H62/G62*100,0)</f>
        <v>0</v>
      </c>
      <c r="I63" s="64">
        <f t="shared" ref="I63" si="166">IF(H62,I62/H62*100,0)</f>
        <v>0</v>
      </c>
      <c r="J63" s="64">
        <f t="shared" ref="J63" si="167">IF(I62,J62/I62*100,0)</f>
        <v>0</v>
      </c>
      <c r="K63" s="64">
        <f t="shared" ref="K63" si="168">IF(J62,K62/J62*100,0)</f>
        <v>0</v>
      </c>
      <c r="L63" s="64">
        <f t="shared" ref="L63" si="169">IF(K62,L62/K62*100,0)</f>
        <v>0</v>
      </c>
      <c r="M63" s="136" t="s">
        <v>593</v>
      </c>
      <c r="N63" s="64">
        <f t="shared" ref="N63" si="170">IF(M62,N62/M62*100,0)</f>
        <v>0</v>
      </c>
      <c r="O63" s="64">
        <f t="shared" ref="O63" si="171">IF(N62,O62/N62*100,0)</f>
        <v>0</v>
      </c>
      <c r="P63" s="64">
        <f t="shared" ref="P63" si="172">IF(O62,P62/O62*100,0)</f>
        <v>0</v>
      </c>
    </row>
    <row r="64" spans="1:16" s="15" customFormat="1" ht="47.25">
      <c r="A64" s="16">
        <v>600510</v>
      </c>
      <c r="B64" s="16">
        <f t="shared" si="107"/>
        <v>601100190</v>
      </c>
      <c r="C64" s="16">
        <v>100190</v>
      </c>
      <c r="D64" s="155" t="s">
        <v>660</v>
      </c>
      <c r="E64" s="131" t="s">
        <v>107</v>
      </c>
      <c r="F64" s="158"/>
      <c r="G64" s="158"/>
      <c r="H64" s="158"/>
      <c r="I64" s="158"/>
      <c r="J64" s="158"/>
      <c r="K64" s="158"/>
      <c r="L64" s="158"/>
      <c r="M64" s="158"/>
      <c r="N64" s="158"/>
      <c r="O64" s="158"/>
      <c r="P64" s="158"/>
    </row>
    <row r="65" spans="1:61" s="15" customFormat="1" ht="15.75">
      <c r="A65" s="16">
        <v>600520</v>
      </c>
      <c r="B65" s="16">
        <f t="shared" si="107"/>
        <v>601101190</v>
      </c>
      <c r="C65" s="16">
        <v>101190</v>
      </c>
      <c r="D65" s="90" t="s">
        <v>83</v>
      </c>
      <c r="E65" s="102" t="s">
        <v>628</v>
      </c>
      <c r="F65" s="136" t="s">
        <v>593</v>
      </c>
      <c r="G65" s="64">
        <f>IF(F64,G64/F64*100,0)</f>
        <v>0</v>
      </c>
      <c r="H65" s="64">
        <f t="shared" ref="H65" si="173">IF(G64,H64/G64*100,0)</f>
        <v>0</v>
      </c>
      <c r="I65" s="64">
        <f t="shared" ref="I65" si="174">IF(H64,I64/H64*100,0)</f>
        <v>0</v>
      </c>
      <c r="J65" s="64">
        <f t="shared" ref="J65" si="175">IF(I64,J64/I64*100,0)</f>
        <v>0</v>
      </c>
      <c r="K65" s="64">
        <f t="shared" ref="K65" si="176">IF(J64,K64/J64*100,0)</f>
        <v>0</v>
      </c>
      <c r="L65" s="64">
        <f t="shared" ref="L65" si="177">IF(K64,L64/K64*100,0)</f>
        <v>0</v>
      </c>
      <c r="M65" s="136" t="s">
        <v>593</v>
      </c>
      <c r="N65" s="64">
        <f t="shared" ref="N65" si="178">IF(M64,N64/M64*100,0)</f>
        <v>0</v>
      </c>
      <c r="O65" s="64">
        <f t="shared" ref="O65" si="179">IF(N64,O64/N64*100,0)</f>
        <v>0</v>
      </c>
      <c r="P65" s="64">
        <f t="shared" ref="P65" si="180">IF(O64,P64/O64*100,0)</f>
        <v>0</v>
      </c>
    </row>
    <row r="66" spans="1:61" s="15" customFormat="1" ht="31.5">
      <c r="A66" s="16">
        <v>600530</v>
      </c>
      <c r="B66" s="16">
        <f t="shared" si="107"/>
        <v>601100200</v>
      </c>
      <c r="C66" s="16">
        <v>100200</v>
      </c>
      <c r="D66" s="155" t="s">
        <v>99</v>
      </c>
      <c r="E66" s="137" t="s">
        <v>107</v>
      </c>
      <c r="F66" s="158">
        <v>13</v>
      </c>
      <c r="G66" s="158">
        <v>13</v>
      </c>
      <c r="H66" s="158">
        <v>13</v>
      </c>
      <c r="I66" s="158">
        <v>13</v>
      </c>
      <c r="J66" s="158">
        <v>13</v>
      </c>
      <c r="K66" s="158">
        <v>13</v>
      </c>
      <c r="L66" s="158">
        <v>13</v>
      </c>
      <c r="M66" s="158">
        <v>13</v>
      </c>
      <c r="N66" s="158">
        <v>13</v>
      </c>
      <c r="O66" s="158">
        <v>13</v>
      </c>
      <c r="P66" s="158">
        <v>13</v>
      </c>
    </row>
    <row r="67" spans="1:61" s="15" customFormat="1" ht="15.75">
      <c r="A67" s="16">
        <v>600540</v>
      </c>
      <c r="B67" s="16">
        <f t="shared" si="107"/>
        <v>601101200</v>
      </c>
      <c r="C67" s="16">
        <v>101200</v>
      </c>
      <c r="D67" s="90" t="s">
        <v>83</v>
      </c>
      <c r="E67" s="102" t="s">
        <v>628</v>
      </c>
      <c r="F67" s="136" t="s">
        <v>593</v>
      </c>
      <c r="G67" s="64">
        <f>IF(F66,G66/F66*100,0)</f>
        <v>100</v>
      </c>
      <c r="H67" s="64">
        <f t="shared" ref="H67" si="181">IF(G66,H66/G66*100,0)</f>
        <v>100</v>
      </c>
      <c r="I67" s="64">
        <f t="shared" ref="I67" si="182">IF(H66,I66/H66*100,0)</f>
        <v>100</v>
      </c>
      <c r="J67" s="64">
        <f t="shared" ref="J67" si="183">IF(I66,J66/I66*100,0)</f>
        <v>100</v>
      </c>
      <c r="K67" s="64">
        <f t="shared" ref="K67" si="184">IF(J66,K66/J66*100,0)</f>
        <v>100</v>
      </c>
      <c r="L67" s="64">
        <f t="shared" ref="L67" si="185">IF(K66,L66/K66*100,0)</f>
        <v>100</v>
      </c>
      <c r="M67" s="136" t="s">
        <v>593</v>
      </c>
      <c r="N67" s="64">
        <f t="shared" ref="N67" si="186">IF(M66,N66/M66*100,0)</f>
        <v>100</v>
      </c>
      <c r="O67" s="64">
        <f t="shared" ref="O67" si="187">IF(N66,O66/N66*100,0)</f>
        <v>100</v>
      </c>
      <c r="P67" s="64">
        <f t="shared" ref="P67" si="188">IF(O66,P66/O66*100,0)</f>
        <v>100</v>
      </c>
    </row>
    <row r="68" spans="1:61" s="15" customFormat="1" ht="39">
      <c r="A68" s="16">
        <v>600550</v>
      </c>
      <c r="B68" s="16">
        <f t="shared" si="107"/>
        <v>601200000</v>
      </c>
      <c r="C68" s="16">
        <v>200000</v>
      </c>
      <c r="D68" s="132" t="s">
        <v>100</v>
      </c>
      <c r="E68" s="34" t="s">
        <v>108</v>
      </c>
      <c r="F68" s="159">
        <f t="shared" ref="F68:L68" si="189">IF(F14,F122/F14/12*1000,0)</f>
        <v>32973.09346330275</v>
      </c>
      <c r="G68" s="159">
        <f t="shared" si="189"/>
        <v>32070.700110253583</v>
      </c>
      <c r="H68" s="159">
        <f t="shared" si="189"/>
        <v>27849.071969696968</v>
      </c>
      <c r="I68" s="159">
        <f t="shared" si="189"/>
        <v>35902.564814814818</v>
      </c>
      <c r="J68" s="159">
        <f t="shared" si="189"/>
        <v>36399.143518518511</v>
      </c>
      <c r="K68" s="159">
        <f t="shared" si="189"/>
        <v>36295.580110497234</v>
      </c>
      <c r="L68" s="159">
        <f t="shared" si="189"/>
        <v>36402.785451197058</v>
      </c>
      <c r="M68" s="159">
        <f>IF(M14,M122/M14/3*1000,0)</f>
        <v>32299.447513812149</v>
      </c>
      <c r="N68" s="159">
        <f>IF(N14,N122/N14/3*1000,0)</f>
        <v>32194.407407407405</v>
      </c>
      <c r="O68" s="159">
        <f>IF(O14,O122/O14/3*1000,0)</f>
        <v>34037.134831460673</v>
      </c>
      <c r="P68" s="159">
        <f>IF(P14,P122/P14/3*1000,0)</f>
        <v>35902.574074074073</v>
      </c>
      <c r="R68" s="181" t="s">
        <v>144</v>
      </c>
      <c r="S68" s="181"/>
      <c r="T68" s="181"/>
      <c r="U68" s="181"/>
      <c r="V68" s="181"/>
    </row>
    <row r="69" spans="1:61" s="15" customFormat="1" ht="15.75">
      <c r="A69" s="16">
        <v>600560</v>
      </c>
      <c r="B69" s="16">
        <f t="shared" si="107"/>
        <v>601201000</v>
      </c>
      <c r="C69" s="16">
        <v>201000</v>
      </c>
      <c r="D69" s="91" t="s">
        <v>83</v>
      </c>
      <c r="E69" s="102" t="s">
        <v>628</v>
      </c>
      <c r="F69" s="136" t="s">
        <v>593</v>
      </c>
      <c r="G69" s="64">
        <f>IF(F68,G68/F68*100,0)</f>
        <v>97.263243274236672</v>
      </c>
      <c r="H69" s="64">
        <f t="shared" ref="H69" si="190">IF(G68,H68/G68*100,0)</f>
        <v>86.836495224477858</v>
      </c>
      <c r="I69" s="64">
        <f t="shared" ref="I69" si="191">IF(H68,I68/H68*100,0)</f>
        <v>128.91835266137767</v>
      </c>
      <c r="J69" s="64">
        <f t="shared" ref="J69" si="192">IF(I68,J68/I68*100,0)</f>
        <v>101.38312877162133</v>
      </c>
      <c r="K69" s="64">
        <f t="shared" ref="K69" si="193">IF(J68,K68/J68*100,0)</f>
        <v>99.715478448088788</v>
      </c>
      <c r="L69" s="64">
        <f t="shared" ref="L69" si="194">IF(K68,L68/K68*100,0)</f>
        <v>100.29536748103611</v>
      </c>
      <c r="M69" s="136" t="s">
        <v>593</v>
      </c>
      <c r="N69" s="64">
        <f t="shared" ref="N69" si="195">IF(M68,N68/M68*100,0)</f>
        <v>99.674792869568975</v>
      </c>
      <c r="O69" s="64">
        <f t="shared" ref="O69" si="196">IF(N68,O68/N68*100,0)</f>
        <v>105.72375009340686</v>
      </c>
      <c r="P69" s="64">
        <f t="shared" ref="P69" si="197">IF(O68,P68/O68*100,0)</f>
        <v>105.4806000911956</v>
      </c>
    </row>
    <row r="70" spans="1:61" s="15" customFormat="1" ht="15.75">
      <c r="A70" s="16">
        <v>600570</v>
      </c>
      <c r="B70" s="16"/>
      <c r="C70" s="16"/>
      <c r="D70" s="99" t="s">
        <v>101</v>
      </c>
      <c r="E70" s="36"/>
      <c r="F70" s="65"/>
      <c r="G70" s="65"/>
      <c r="H70" s="65"/>
      <c r="I70" s="65"/>
      <c r="J70" s="65"/>
      <c r="K70" s="65"/>
      <c r="L70" s="65"/>
      <c r="M70" s="65"/>
      <c r="N70" s="65"/>
      <c r="O70" s="65"/>
      <c r="P70" s="65"/>
    </row>
    <row r="71" spans="1:61" s="15" customFormat="1" ht="31.5">
      <c r="A71" s="16">
        <v>600580</v>
      </c>
      <c r="B71" s="16">
        <f t="shared" si="107"/>
        <v>601200010</v>
      </c>
      <c r="C71" s="16">
        <v>200010</v>
      </c>
      <c r="D71" s="127" t="s">
        <v>84</v>
      </c>
      <c r="E71" s="128" t="s">
        <v>108</v>
      </c>
      <c r="F71" s="158"/>
      <c r="G71" s="158"/>
      <c r="H71" s="158"/>
      <c r="I71" s="158"/>
      <c r="J71" s="158"/>
      <c r="K71" s="158"/>
      <c r="L71" s="158"/>
      <c r="M71" s="158"/>
      <c r="N71" s="158"/>
      <c r="O71" s="158"/>
      <c r="P71" s="158"/>
    </row>
    <row r="72" spans="1:61" s="15" customFormat="1" ht="15.75" customHeight="1">
      <c r="A72" s="16">
        <v>600590</v>
      </c>
      <c r="B72" s="16">
        <f t="shared" si="107"/>
        <v>601201010</v>
      </c>
      <c r="C72" s="16">
        <v>201010</v>
      </c>
      <c r="D72" s="90" t="s">
        <v>83</v>
      </c>
      <c r="E72" s="102" t="s">
        <v>628</v>
      </c>
      <c r="F72" s="136" t="s">
        <v>593</v>
      </c>
      <c r="G72" s="64">
        <f>IF(F71,G71/F71*100,0)</f>
        <v>0</v>
      </c>
      <c r="H72" s="64">
        <f t="shared" ref="H72" si="198">IF(G71,H71/G71*100,0)</f>
        <v>0</v>
      </c>
      <c r="I72" s="64">
        <f t="shared" ref="I72" si="199">IF(H71,I71/H71*100,0)</f>
        <v>0</v>
      </c>
      <c r="J72" s="64">
        <f t="shared" ref="J72" si="200">IF(I71,J71/I71*100,0)</f>
        <v>0</v>
      </c>
      <c r="K72" s="64">
        <f t="shared" ref="K72" si="201">IF(J71,K71/J71*100,0)</f>
        <v>0</v>
      </c>
      <c r="L72" s="64">
        <f t="shared" ref="L72" si="202">IF(K71,L71/K71*100,0)</f>
        <v>0</v>
      </c>
      <c r="M72" s="136" t="s">
        <v>593</v>
      </c>
      <c r="N72" s="64">
        <f t="shared" ref="N72" si="203">IF(M71,N71/M71*100,0)</f>
        <v>0</v>
      </c>
      <c r="O72" s="64">
        <f t="shared" ref="O72" si="204">IF(N71,O71/N71*100,0)</f>
        <v>0</v>
      </c>
      <c r="P72" s="64">
        <f t="shared" ref="P72" si="205">IF(O71,P71/O71*100,0)</f>
        <v>0</v>
      </c>
      <c r="AP72" s="21"/>
      <c r="AQ72" s="21"/>
      <c r="AR72" s="21"/>
      <c r="AS72" s="21"/>
      <c r="AT72" s="21"/>
      <c r="AU72" s="21"/>
      <c r="AV72" s="21"/>
      <c r="AW72" s="21"/>
      <c r="AX72" s="21"/>
      <c r="AY72" s="21"/>
      <c r="AZ72" s="21"/>
      <c r="BA72" s="21"/>
      <c r="BB72" s="21"/>
      <c r="BC72" s="21"/>
      <c r="BD72" s="21"/>
      <c r="BE72" s="21"/>
      <c r="BF72" s="21"/>
      <c r="BG72" s="21"/>
      <c r="BH72" s="21"/>
      <c r="BI72" s="21"/>
    </row>
    <row r="73" spans="1:61" s="15" customFormat="1" ht="47.25">
      <c r="A73" s="16">
        <v>600600</v>
      </c>
      <c r="B73" s="16">
        <f t="shared" si="107"/>
        <v>601200011</v>
      </c>
      <c r="C73" s="16">
        <v>200011</v>
      </c>
      <c r="D73" s="129" t="s">
        <v>133</v>
      </c>
      <c r="E73" s="128" t="s">
        <v>108</v>
      </c>
      <c r="F73" s="158">
        <v>98706</v>
      </c>
      <c r="G73" s="158">
        <v>98706</v>
      </c>
      <c r="H73" s="158">
        <v>103252</v>
      </c>
      <c r="I73" s="158">
        <v>105380</v>
      </c>
      <c r="J73" s="158">
        <v>105900</v>
      </c>
      <c r="K73" s="158">
        <v>106130</v>
      </c>
      <c r="L73" s="158">
        <v>112440</v>
      </c>
      <c r="M73" s="158">
        <v>98706</v>
      </c>
      <c r="N73" s="158">
        <v>98706</v>
      </c>
      <c r="O73" s="158">
        <v>103252</v>
      </c>
      <c r="P73" s="158">
        <v>105380</v>
      </c>
      <c r="AP73" s="20"/>
      <c r="AQ73" s="20"/>
      <c r="AR73" s="40"/>
      <c r="AS73" s="40"/>
      <c r="AT73" s="40"/>
      <c r="AU73" s="40"/>
      <c r="AV73" s="40"/>
      <c r="AW73" s="40"/>
      <c r="AX73" s="42"/>
      <c r="AY73" s="54"/>
      <c r="AZ73" s="39"/>
      <c r="BA73" s="41"/>
      <c r="BB73" s="21"/>
      <c r="BC73" s="21"/>
      <c r="BD73" s="21"/>
      <c r="BE73" s="21"/>
      <c r="BF73" s="21"/>
      <c r="BG73" s="21"/>
      <c r="BH73" s="21"/>
      <c r="BI73" s="21"/>
    </row>
    <row r="74" spans="1:61" s="15" customFormat="1" ht="15.75">
      <c r="A74" s="16">
        <v>600610</v>
      </c>
      <c r="B74" s="16">
        <f t="shared" si="107"/>
        <v>601201011</v>
      </c>
      <c r="C74" s="16">
        <v>201011</v>
      </c>
      <c r="D74" s="89" t="s">
        <v>83</v>
      </c>
      <c r="E74" s="102" t="s">
        <v>628</v>
      </c>
      <c r="F74" s="136" t="s">
        <v>593</v>
      </c>
      <c r="G74" s="64">
        <f>IF(F73,G73/F73*100,0)</f>
        <v>100</v>
      </c>
      <c r="H74" s="64">
        <f t="shared" ref="H74" si="206">IF(G73,H73/G73*100,0)</f>
        <v>104.60559641764431</v>
      </c>
      <c r="I74" s="64">
        <f t="shared" ref="I74" si="207">IF(H73,I73/H73*100,0)</f>
        <v>102.06097702707937</v>
      </c>
      <c r="J74" s="64">
        <f t="shared" ref="J74" si="208">IF(I73,J73/I73*100,0)</f>
        <v>100.49345226798255</v>
      </c>
      <c r="K74" s="64">
        <f t="shared" ref="K74" si="209">IF(J73,K73/J73*100,0)</f>
        <v>100.21718602455148</v>
      </c>
      <c r="L74" s="64">
        <f t="shared" ref="L74" si="210">IF(K73,L73/K73*100,0)</f>
        <v>105.94553849053048</v>
      </c>
      <c r="M74" s="136" t="s">
        <v>593</v>
      </c>
      <c r="N74" s="64">
        <f t="shared" ref="N74" si="211">IF(M73,N73/M73*100,0)</f>
        <v>100</v>
      </c>
      <c r="O74" s="64">
        <f t="shared" ref="O74" si="212">IF(N73,O73/N73*100,0)</f>
        <v>104.60559641764431</v>
      </c>
      <c r="P74" s="64">
        <f t="shared" ref="P74" si="213">IF(O73,P73/O73*100,0)</f>
        <v>102.06097702707937</v>
      </c>
      <c r="AP74" s="20"/>
      <c r="AQ74" s="20"/>
      <c r="AR74" s="55"/>
      <c r="AS74" s="55"/>
      <c r="AT74" s="55"/>
      <c r="AU74" s="55"/>
      <c r="AV74" s="55"/>
      <c r="AW74" s="55"/>
      <c r="AX74" s="55"/>
      <c r="AY74" s="55"/>
      <c r="AZ74" s="39"/>
      <c r="BA74" s="42"/>
      <c r="BB74" s="21"/>
      <c r="BC74" s="21"/>
      <c r="BD74" s="21"/>
      <c r="BE74" s="21"/>
      <c r="BF74" s="21"/>
      <c r="BG74" s="21"/>
      <c r="BH74" s="21"/>
      <c r="BI74" s="21"/>
    </row>
    <row r="75" spans="1:61" s="15" customFormat="1" ht="15.75">
      <c r="A75" s="16">
        <v>600620</v>
      </c>
      <c r="B75" s="16">
        <f t="shared" si="107"/>
        <v>601200012</v>
      </c>
      <c r="C75" s="16">
        <v>200012</v>
      </c>
      <c r="D75" s="129" t="s">
        <v>134</v>
      </c>
      <c r="E75" s="128" t="s">
        <v>108</v>
      </c>
      <c r="F75" s="158"/>
      <c r="G75" s="158"/>
      <c r="H75" s="158"/>
      <c r="I75" s="158"/>
      <c r="J75" s="158"/>
      <c r="K75" s="158"/>
      <c r="L75" s="158"/>
      <c r="M75" s="158"/>
      <c r="N75" s="158"/>
      <c r="O75" s="158"/>
      <c r="P75" s="158"/>
      <c r="AP75" s="20"/>
      <c r="AQ75" s="20"/>
      <c r="AR75" s="54"/>
      <c r="AS75" s="54"/>
      <c r="AT75" s="54"/>
      <c r="AU75" s="54"/>
      <c r="AV75" s="54"/>
      <c r="AW75" s="54"/>
      <c r="AX75" s="54"/>
      <c r="AY75" s="54"/>
      <c r="AZ75" s="39"/>
      <c r="BA75" s="42"/>
      <c r="BB75" s="21"/>
      <c r="BC75" s="21"/>
      <c r="BD75" s="21"/>
      <c r="BE75" s="21"/>
      <c r="BF75" s="21"/>
      <c r="BG75" s="21"/>
      <c r="BH75" s="21"/>
      <c r="BI75" s="21"/>
    </row>
    <row r="76" spans="1:61" s="15" customFormat="1" ht="15.75">
      <c r="A76" s="16">
        <v>600630</v>
      </c>
      <c r="B76" s="16">
        <f t="shared" si="107"/>
        <v>601201012</v>
      </c>
      <c r="C76" s="16">
        <v>201012</v>
      </c>
      <c r="D76" s="89" t="s">
        <v>83</v>
      </c>
      <c r="E76" s="102" t="s">
        <v>628</v>
      </c>
      <c r="F76" s="136" t="s">
        <v>593</v>
      </c>
      <c r="G76" s="64">
        <f>IF(F75,G75/F75*100,0)</f>
        <v>0</v>
      </c>
      <c r="H76" s="64">
        <f t="shared" ref="H76" si="214">IF(G75,H75/G75*100,0)</f>
        <v>0</v>
      </c>
      <c r="I76" s="64">
        <f t="shared" ref="I76" si="215">IF(H75,I75/H75*100,0)</f>
        <v>0</v>
      </c>
      <c r="J76" s="64">
        <f t="shared" ref="J76" si="216">IF(I75,J75/I75*100,0)</f>
        <v>0</v>
      </c>
      <c r="K76" s="64">
        <f t="shared" ref="K76" si="217">IF(J75,K75/J75*100,0)</f>
        <v>0</v>
      </c>
      <c r="L76" s="64">
        <f t="shared" ref="L76" si="218">IF(K75,L75/K75*100,0)</f>
        <v>0</v>
      </c>
      <c r="M76" s="136" t="s">
        <v>593</v>
      </c>
      <c r="N76" s="64">
        <f t="shared" ref="N76" si="219">IF(M75,N75/M75*100,0)</f>
        <v>0</v>
      </c>
      <c r="O76" s="64">
        <f t="shared" ref="O76" si="220">IF(N75,O75/N75*100,0)</f>
        <v>0</v>
      </c>
      <c r="P76" s="64">
        <f t="shared" ref="P76" si="221">IF(O75,P75/O75*100,0)</f>
        <v>0</v>
      </c>
      <c r="AP76" s="20"/>
      <c r="AQ76" s="26"/>
      <c r="AR76" s="40"/>
      <c r="AS76" s="40"/>
      <c r="AT76" s="40"/>
      <c r="AU76" s="40"/>
      <c r="AV76" s="40"/>
      <c r="AW76" s="40"/>
      <c r="AX76" s="41"/>
      <c r="AY76" s="42"/>
      <c r="AZ76" s="39"/>
      <c r="BA76" s="59"/>
      <c r="BB76" s="21"/>
      <c r="BC76" s="21"/>
      <c r="BD76" s="21"/>
      <c r="BE76" s="21"/>
      <c r="BF76" s="21"/>
      <c r="BG76" s="21"/>
      <c r="BH76" s="21"/>
      <c r="BI76" s="21"/>
    </row>
    <row r="77" spans="1:61" s="15" customFormat="1" ht="15.75">
      <c r="A77" s="16">
        <v>600640</v>
      </c>
      <c r="B77" s="16">
        <f t="shared" si="107"/>
        <v>601200020</v>
      </c>
      <c r="C77" s="16">
        <v>200020</v>
      </c>
      <c r="D77" s="127" t="s">
        <v>4</v>
      </c>
      <c r="E77" s="128" t="s">
        <v>108</v>
      </c>
      <c r="F77" s="158"/>
      <c r="G77" s="158"/>
      <c r="H77" s="158"/>
      <c r="I77" s="158"/>
      <c r="J77" s="158"/>
      <c r="K77" s="158"/>
      <c r="L77" s="158"/>
      <c r="M77" s="158"/>
      <c r="N77" s="158"/>
      <c r="O77" s="158"/>
      <c r="P77" s="158"/>
      <c r="AP77" s="61"/>
      <c r="AQ77" s="61"/>
      <c r="AR77" s="61"/>
      <c r="AS77" s="62"/>
      <c r="AT77" s="63"/>
      <c r="AU77" s="56"/>
      <c r="AV77" s="56"/>
      <c r="AW77" s="56"/>
      <c r="AX77" s="56"/>
      <c r="AY77" s="56"/>
      <c r="AZ77" s="56"/>
      <c r="BA77" s="56"/>
      <c r="BB77" s="21"/>
      <c r="BC77" s="21"/>
      <c r="BD77" s="21"/>
      <c r="BE77" s="21"/>
      <c r="BF77" s="21"/>
      <c r="BG77" s="21"/>
      <c r="BH77" s="21"/>
      <c r="BI77" s="21"/>
    </row>
    <row r="78" spans="1:61" s="15" customFormat="1" ht="16.5" customHeight="1">
      <c r="A78" s="16">
        <v>600650</v>
      </c>
      <c r="B78" s="16">
        <f t="shared" si="107"/>
        <v>601201020</v>
      </c>
      <c r="C78" s="16">
        <v>201020</v>
      </c>
      <c r="D78" s="89" t="s">
        <v>83</v>
      </c>
      <c r="E78" s="102" t="s">
        <v>628</v>
      </c>
      <c r="F78" s="136" t="s">
        <v>593</v>
      </c>
      <c r="G78" s="64">
        <f>IF(F77,G77/F77*100,0)</f>
        <v>0</v>
      </c>
      <c r="H78" s="64">
        <f t="shared" ref="H78" si="222">IF(G77,H77/G77*100,0)</f>
        <v>0</v>
      </c>
      <c r="I78" s="64">
        <f t="shared" ref="I78" si="223">IF(H77,I77/H77*100,0)</f>
        <v>0</v>
      </c>
      <c r="J78" s="64">
        <f t="shared" ref="J78" si="224">IF(I77,J77/I77*100,0)</f>
        <v>0</v>
      </c>
      <c r="K78" s="64">
        <f t="shared" ref="K78" si="225">IF(J77,K77/J77*100,0)</f>
        <v>0</v>
      </c>
      <c r="L78" s="64">
        <f t="shared" ref="L78" si="226">IF(K77,L77/K77*100,0)</f>
        <v>0</v>
      </c>
      <c r="M78" s="136" t="s">
        <v>593</v>
      </c>
      <c r="N78" s="64">
        <f t="shared" ref="N78" si="227">IF(M77,N77/M77*100,0)</f>
        <v>0</v>
      </c>
      <c r="O78" s="64">
        <f t="shared" ref="O78" si="228">IF(N77,O77/N77*100,0)</f>
        <v>0</v>
      </c>
      <c r="P78" s="64">
        <f t="shared" ref="P78" si="229">IF(O77,P77/O77*100,0)</f>
        <v>0</v>
      </c>
      <c r="AP78" s="61"/>
      <c r="AQ78" s="61"/>
      <c r="AR78" s="61"/>
      <c r="AS78" s="62"/>
      <c r="AT78" s="63"/>
      <c r="AU78" s="56"/>
      <c r="AV78" s="56"/>
      <c r="AW78" s="56"/>
      <c r="AX78" s="56"/>
      <c r="AY78" s="56"/>
      <c r="AZ78" s="56"/>
      <c r="BA78" s="56"/>
      <c r="BB78" s="21"/>
      <c r="BC78" s="21"/>
      <c r="BD78" s="21"/>
      <c r="BE78" s="21"/>
      <c r="BF78" s="21"/>
      <c r="BG78" s="21"/>
      <c r="BH78" s="21"/>
      <c r="BI78" s="21"/>
    </row>
    <row r="79" spans="1:61" s="15" customFormat="1" ht="15.75">
      <c r="A79" s="16">
        <v>600660</v>
      </c>
      <c r="B79" s="16">
        <f t="shared" si="107"/>
        <v>601200030</v>
      </c>
      <c r="C79" s="16">
        <v>200030</v>
      </c>
      <c r="D79" s="127" t="s">
        <v>5</v>
      </c>
      <c r="E79" s="128" t="s">
        <v>108</v>
      </c>
      <c r="F79" s="158"/>
      <c r="G79" s="158"/>
      <c r="H79" s="158"/>
      <c r="I79" s="158"/>
      <c r="J79" s="158"/>
      <c r="K79" s="158"/>
      <c r="L79" s="158"/>
      <c r="M79" s="158"/>
      <c r="N79" s="158"/>
      <c r="O79" s="158"/>
      <c r="P79" s="158"/>
      <c r="AP79" s="20"/>
      <c r="AQ79" s="20"/>
      <c r="AR79" s="20"/>
      <c r="AS79" s="43"/>
      <c r="AT79" s="43"/>
      <c r="AU79" s="60"/>
      <c r="AV79" s="60"/>
      <c r="AW79" s="60"/>
      <c r="AX79" s="60"/>
      <c r="AY79" s="60"/>
      <c r="AZ79" s="60"/>
      <c r="BA79" s="48"/>
      <c r="BB79" s="21"/>
      <c r="BC79" s="21"/>
      <c r="BD79" s="21"/>
      <c r="BE79" s="21"/>
      <c r="BF79" s="21"/>
      <c r="BG79" s="21"/>
      <c r="BH79" s="21"/>
      <c r="BI79" s="21"/>
    </row>
    <row r="80" spans="1:61" s="15" customFormat="1" ht="15.75">
      <c r="A80" s="16">
        <v>600670</v>
      </c>
      <c r="B80" s="16">
        <f t="shared" si="107"/>
        <v>601201030</v>
      </c>
      <c r="C80" s="16">
        <v>201030</v>
      </c>
      <c r="D80" s="89" t="s">
        <v>83</v>
      </c>
      <c r="E80" s="102" t="s">
        <v>628</v>
      </c>
      <c r="F80" s="136" t="s">
        <v>593</v>
      </c>
      <c r="G80" s="64">
        <f>IF(F79,G79/F79*100,0)</f>
        <v>0</v>
      </c>
      <c r="H80" s="64">
        <f t="shared" ref="H80" si="230">IF(G79,H79/G79*100,0)</f>
        <v>0</v>
      </c>
      <c r="I80" s="64">
        <f t="shared" ref="I80" si="231">IF(H79,I79/H79*100,0)</f>
        <v>0</v>
      </c>
      <c r="J80" s="64">
        <f t="shared" ref="J80" si="232">IF(I79,J79/I79*100,0)</f>
        <v>0</v>
      </c>
      <c r="K80" s="64">
        <f t="shared" ref="K80" si="233">IF(J79,K79/J79*100,0)</f>
        <v>0</v>
      </c>
      <c r="L80" s="64">
        <f t="shared" ref="L80" si="234">IF(K79,L79/K79*100,0)</f>
        <v>0</v>
      </c>
      <c r="M80" s="136" t="s">
        <v>593</v>
      </c>
      <c r="N80" s="64">
        <f t="shared" ref="N80" si="235">IF(M79,N79/M79*100,0)</f>
        <v>0</v>
      </c>
      <c r="O80" s="64">
        <f t="shared" ref="O80" si="236">IF(N79,O79/N79*100,0)</f>
        <v>0</v>
      </c>
      <c r="P80" s="64">
        <f t="shared" ref="P80" si="237">IF(O79,P79/O79*100,0)</f>
        <v>0</v>
      </c>
      <c r="AP80" s="20"/>
      <c r="AQ80" s="20"/>
      <c r="AR80" s="20"/>
      <c r="AS80" s="46"/>
      <c r="AT80" s="50"/>
      <c r="AU80" s="48"/>
      <c r="AV80" s="48"/>
      <c r="AW80" s="48"/>
      <c r="AX80" s="48"/>
      <c r="AY80" s="48"/>
      <c r="AZ80" s="48"/>
      <c r="BA80" s="48"/>
      <c r="BB80" s="21"/>
      <c r="BC80" s="21"/>
      <c r="BD80" s="21"/>
      <c r="BE80" s="21"/>
      <c r="BF80" s="21"/>
      <c r="BG80" s="21"/>
      <c r="BH80" s="21"/>
      <c r="BI80" s="21"/>
    </row>
    <row r="81" spans="1:61" s="15" customFormat="1" ht="31.5">
      <c r="A81" s="16">
        <v>600680</v>
      </c>
      <c r="B81" s="16">
        <f t="shared" si="107"/>
        <v>601200040</v>
      </c>
      <c r="C81" s="16">
        <v>200040</v>
      </c>
      <c r="D81" s="127" t="s">
        <v>8</v>
      </c>
      <c r="E81" s="128" t="s">
        <v>108</v>
      </c>
      <c r="F81" s="158"/>
      <c r="G81" s="158"/>
      <c r="H81" s="158"/>
      <c r="I81" s="158"/>
      <c r="J81" s="158"/>
      <c r="K81" s="158"/>
      <c r="L81" s="158"/>
      <c r="M81" s="158"/>
      <c r="N81" s="158"/>
      <c r="O81" s="158"/>
      <c r="P81" s="158"/>
      <c r="AP81" s="20"/>
      <c r="AQ81" s="20"/>
      <c r="AR81" s="20"/>
      <c r="AS81" s="47"/>
      <c r="AT81" s="47"/>
      <c r="AU81" s="60"/>
      <c r="AV81" s="60"/>
      <c r="AW81" s="60"/>
      <c r="AX81" s="60"/>
      <c r="AY81" s="60"/>
      <c r="AZ81" s="60"/>
      <c r="BA81" s="48"/>
      <c r="BB81" s="21"/>
      <c r="BC81" s="21"/>
      <c r="BD81" s="21"/>
      <c r="BE81" s="21"/>
      <c r="BF81" s="21"/>
      <c r="BG81" s="21"/>
      <c r="BH81" s="21"/>
      <c r="BI81" s="21"/>
    </row>
    <row r="82" spans="1:61" s="15" customFormat="1" ht="15.75">
      <c r="A82" s="16">
        <v>600690</v>
      </c>
      <c r="B82" s="16">
        <f t="shared" si="107"/>
        <v>601201040</v>
      </c>
      <c r="C82" s="16">
        <v>201040</v>
      </c>
      <c r="D82" s="89" t="s">
        <v>83</v>
      </c>
      <c r="E82" s="102" t="s">
        <v>628</v>
      </c>
      <c r="F82" s="136" t="s">
        <v>593</v>
      </c>
      <c r="G82" s="64">
        <f>IF(F81,G81/F81*100,0)</f>
        <v>0</v>
      </c>
      <c r="H82" s="64">
        <f t="shared" ref="H82" si="238">IF(G81,H81/G81*100,0)</f>
        <v>0</v>
      </c>
      <c r="I82" s="64">
        <f t="shared" ref="I82" si="239">IF(H81,I81/H81*100,0)</f>
        <v>0</v>
      </c>
      <c r="J82" s="64">
        <f t="shared" ref="J82" si="240">IF(I81,J81/I81*100,0)</f>
        <v>0</v>
      </c>
      <c r="K82" s="64">
        <f t="shared" ref="K82" si="241">IF(J81,K81/J81*100,0)</f>
        <v>0</v>
      </c>
      <c r="L82" s="64">
        <f t="shared" ref="L82" si="242">IF(K81,L81/K81*100,0)</f>
        <v>0</v>
      </c>
      <c r="M82" s="136" t="s">
        <v>593</v>
      </c>
      <c r="N82" s="64">
        <f t="shared" ref="N82" si="243">IF(M81,N81/M81*100,0)</f>
        <v>0</v>
      </c>
      <c r="O82" s="64">
        <f t="shared" ref="O82" si="244">IF(N81,O81/N81*100,0)</f>
        <v>0</v>
      </c>
      <c r="P82" s="64">
        <f t="shared" ref="P82" si="245">IF(O81,P81/O81*100,0)</f>
        <v>0</v>
      </c>
      <c r="AP82" s="20"/>
      <c r="AQ82" s="20"/>
      <c r="AR82" s="20"/>
      <c r="AS82" s="47"/>
      <c r="AT82" s="47"/>
      <c r="AU82" s="60"/>
      <c r="AV82" s="60"/>
      <c r="AW82" s="60"/>
      <c r="AX82" s="60"/>
      <c r="AY82" s="60"/>
      <c r="AZ82" s="60"/>
      <c r="BA82" s="48"/>
      <c r="BB82" s="21"/>
      <c r="BC82" s="21"/>
      <c r="BD82" s="21"/>
      <c r="BE82" s="21"/>
      <c r="BF82" s="21"/>
      <c r="BG82" s="21"/>
      <c r="BH82" s="21"/>
      <c r="BI82" s="21"/>
    </row>
    <row r="83" spans="1:61" s="15" customFormat="1" ht="47.25">
      <c r="A83" s="16">
        <v>600700</v>
      </c>
      <c r="B83" s="16">
        <f t="shared" si="107"/>
        <v>601200050</v>
      </c>
      <c r="C83" s="16">
        <v>200050</v>
      </c>
      <c r="D83" s="127" t="s">
        <v>86</v>
      </c>
      <c r="E83" s="128" t="s">
        <v>108</v>
      </c>
      <c r="F83" s="158"/>
      <c r="G83" s="158"/>
      <c r="H83" s="158"/>
      <c r="I83" s="158"/>
      <c r="J83" s="158"/>
      <c r="K83" s="158"/>
      <c r="L83" s="158"/>
      <c r="M83" s="158"/>
      <c r="N83" s="158"/>
      <c r="O83" s="158"/>
      <c r="P83" s="158"/>
      <c r="AP83" s="20"/>
      <c r="AQ83" s="20"/>
      <c r="AR83" s="20"/>
      <c r="AS83" s="44"/>
      <c r="AT83" s="44"/>
      <c r="AU83" s="48"/>
      <c r="AV83" s="48"/>
      <c r="AW83" s="48"/>
      <c r="AX83" s="48"/>
      <c r="AY83" s="48"/>
      <c r="AZ83" s="48"/>
      <c r="BA83" s="48"/>
      <c r="BB83" s="21"/>
      <c r="BC83" s="21"/>
      <c r="BD83" s="21"/>
      <c r="BE83" s="21"/>
      <c r="BF83" s="21"/>
      <c r="BG83" s="21"/>
      <c r="BH83" s="21"/>
      <c r="BI83" s="21"/>
    </row>
    <row r="84" spans="1:61" s="15" customFormat="1" ht="19.5" customHeight="1">
      <c r="A84" s="16">
        <v>600710</v>
      </c>
      <c r="B84" s="16">
        <f t="shared" si="107"/>
        <v>601201050</v>
      </c>
      <c r="C84" s="16">
        <v>201050</v>
      </c>
      <c r="D84" s="89" t="s">
        <v>83</v>
      </c>
      <c r="E84" s="102" t="s">
        <v>628</v>
      </c>
      <c r="F84" s="136" t="s">
        <v>593</v>
      </c>
      <c r="G84" s="64">
        <f>IF(F83,G83/F83*100,0)</f>
        <v>0</v>
      </c>
      <c r="H84" s="64">
        <f t="shared" ref="H84" si="246">IF(G83,H83/G83*100,0)</f>
        <v>0</v>
      </c>
      <c r="I84" s="64">
        <f t="shared" ref="I84" si="247">IF(H83,I83/H83*100,0)</f>
        <v>0</v>
      </c>
      <c r="J84" s="64">
        <f t="shared" ref="J84" si="248">IF(I83,J83/I83*100,0)</f>
        <v>0</v>
      </c>
      <c r="K84" s="64">
        <f t="shared" ref="K84" si="249">IF(J83,K83/J83*100,0)</f>
        <v>0</v>
      </c>
      <c r="L84" s="64">
        <f t="shared" ref="L84" si="250">IF(K83,L83/K83*100,0)</f>
        <v>0</v>
      </c>
      <c r="M84" s="136" t="s">
        <v>593</v>
      </c>
      <c r="N84" s="64">
        <f t="shared" ref="N84" si="251">IF(M83,N83/M83*100,0)</f>
        <v>0</v>
      </c>
      <c r="O84" s="64">
        <f t="shared" ref="O84" si="252">IF(N83,O83/N83*100,0)</f>
        <v>0</v>
      </c>
      <c r="P84" s="64">
        <f t="shared" ref="P84" si="253">IF(O83,P83/O83*100,0)</f>
        <v>0</v>
      </c>
      <c r="AP84" s="20"/>
      <c r="AQ84" s="20"/>
      <c r="AR84" s="20"/>
      <c r="AS84" s="43"/>
      <c r="AT84" s="43"/>
      <c r="AU84" s="60"/>
      <c r="AV84" s="60"/>
      <c r="AW84" s="60"/>
      <c r="AX84" s="60"/>
      <c r="AY84" s="60"/>
      <c r="AZ84" s="60"/>
      <c r="BA84" s="48"/>
      <c r="BB84" s="21"/>
      <c r="BC84" s="21"/>
      <c r="BD84" s="21"/>
      <c r="BE84" s="21"/>
      <c r="BF84" s="21"/>
      <c r="BG84" s="21"/>
      <c r="BH84" s="21"/>
      <c r="BI84" s="21"/>
    </row>
    <row r="85" spans="1:61" s="15" customFormat="1" ht="15.75">
      <c r="A85" s="16">
        <v>600720</v>
      </c>
      <c r="B85" s="16">
        <f t="shared" si="107"/>
        <v>601200060</v>
      </c>
      <c r="C85" s="16">
        <v>200060</v>
      </c>
      <c r="D85" s="127" t="s">
        <v>6</v>
      </c>
      <c r="E85" s="128" t="s">
        <v>108</v>
      </c>
      <c r="F85" s="158"/>
      <c r="G85" s="158"/>
      <c r="H85" s="158"/>
      <c r="I85" s="158"/>
      <c r="J85" s="158"/>
      <c r="K85" s="158"/>
      <c r="L85" s="158"/>
      <c r="M85" s="158"/>
      <c r="N85" s="158"/>
      <c r="O85" s="158"/>
      <c r="P85" s="158"/>
      <c r="AP85" s="20"/>
      <c r="AQ85" s="20"/>
      <c r="AR85" s="20"/>
      <c r="AS85" s="44"/>
      <c r="AT85" s="44"/>
      <c r="AU85" s="45"/>
      <c r="AV85" s="48"/>
      <c r="AW85" s="48"/>
      <c r="AX85" s="48"/>
      <c r="AY85" s="48"/>
      <c r="AZ85" s="48"/>
      <c r="BA85" s="48"/>
      <c r="BB85" s="21"/>
      <c r="BC85" s="21"/>
      <c r="BD85" s="21"/>
      <c r="BE85" s="21"/>
      <c r="BF85" s="21"/>
      <c r="BG85" s="21"/>
      <c r="BH85" s="21"/>
      <c r="BI85" s="21"/>
    </row>
    <row r="86" spans="1:61" s="15" customFormat="1" ht="15.75">
      <c r="A86" s="16">
        <v>600730</v>
      </c>
      <c r="B86" s="16">
        <f t="shared" si="107"/>
        <v>601201060</v>
      </c>
      <c r="C86" s="16">
        <v>201060</v>
      </c>
      <c r="D86" s="89" t="s">
        <v>83</v>
      </c>
      <c r="E86" s="102" t="s">
        <v>628</v>
      </c>
      <c r="F86" s="136" t="s">
        <v>593</v>
      </c>
      <c r="G86" s="64">
        <f>IF(F85,G85/F85*100,0)</f>
        <v>0</v>
      </c>
      <c r="H86" s="64">
        <f t="shared" ref="H86" si="254">IF(G85,H85/G85*100,0)</f>
        <v>0</v>
      </c>
      <c r="I86" s="64">
        <f t="shared" ref="I86" si="255">IF(H85,I85/H85*100,0)</f>
        <v>0</v>
      </c>
      <c r="J86" s="64">
        <f t="shared" ref="J86" si="256">IF(I85,J85/I85*100,0)</f>
        <v>0</v>
      </c>
      <c r="K86" s="64">
        <f t="shared" ref="K86" si="257">IF(J85,K85/J85*100,0)</f>
        <v>0</v>
      </c>
      <c r="L86" s="64">
        <f t="shared" ref="L86" si="258">IF(K85,L85/K85*100,0)</f>
        <v>0</v>
      </c>
      <c r="M86" s="136" t="s">
        <v>593</v>
      </c>
      <c r="N86" s="64">
        <f t="shared" ref="N86" si="259">IF(M85,N85/M85*100,0)</f>
        <v>0</v>
      </c>
      <c r="O86" s="64">
        <f t="shared" ref="O86" si="260">IF(N85,O85/N85*100,0)</f>
        <v>0</v>
      </c>
      <c r="P86" s="64">
        <f t="shared" ref="P86" si="261">IF(O85,P85/O85*100,0)</f>
        <v>0</v>
      </c>
      <c r="AP86" s="20"/>
      <c r="AQ86" s="20"/>
      <c r="AR86" s="20"/>
      <c r="AS86" s="46"/>
      <c r="AT86" s="47"/>
      <c r="AU86" s="48"/>
      <c r="AV86" s="48"/>
      <c r="AW86" s="48"/>
      <c r="AX86" s="48"/>
      <c r="AY86" s="48"/>
      <c r="AZ86" s="48"/>
      <c r="BA86" s="48"/>
      <c r="BB86" s="21"/>
      <c r="BC86" s="21"/>
      <c r="BD86" s="21"/>
      <c r="BE86" s="21"/>
      <c r="BF86" s="21"/>
      <c r="BG86" s="21"/>
      <c r="BH86" s="21"/>
      <c r="BI86" s="21"/>
    </row>
    <row r="87" spans="1:61" s="15" customFormat="1" ht="31.5">
      <c r="A87" s="16">
        <v>600740</v>
      </c>
      <c r="B87" s="16">
        <f t="shared" si="107"/>
        <v>601200070</v>
      </c>
      <c r="C87" s="16">
        <v>200070</v>
      </c>
      <c r="D87" s="130" t="s">
        <v>87</v>
      </c>
      <c r="E87" s="128" t="s">
        <v>108</v>
      </c>
      <c r="F87" s="158">
        <v>39899</v>
      </c>
      <c r="G87" s="158">
        <v>39899</v>
      </c>
      <c r="H87" s="158">
        <v>48700</v>
      </c>
      <c r="I87" s="158">
        <v>53029</v>
      </c>
      <c r="J87" s="158">
        <v>53506</v>
      </c>
      <c r="K87" s="158">
        <v>53506</v>
      </c>
      <c r="L87" s="158">
        <v>53506</v>
      </c>
      <c r="M87" s="158">
        <v>39899</v>
      </c>
      <c r="N87" s="158">
        <v>39899</v>
      </c>
      <c r="O87" s="158">
        <v>44912</v>
      </c>
      <c r="P87" s="158">
        <v>53029</v>
      </c>
      <c r="AP87" s="20"/>
      <c r="AQ87" s="20"/>
      <c r="AR87" s="20"/>
      <c r="AS87" s="49"/>
      <c r="AT87" s="44"/>
      <c r="AU87" s="48"/>
      <c r="AV87" s="48"/>
      <c r="AW87" s="48"/>
      <c r="AX87" s="48"/>
      <c r="AY87" s="48"/>
      <c r="AZ87" s="48"/>
      <c r="BA87" s="48"/>
      <c r="BB87" s="21"/>
      <c r="BC87" s="21"/>
      <c r="BD87" s="21"/>
      <c r="BE87" s="21"/>
      <c r="BF87" s="21"/>
      <c r="BG87" s="21"/>
      <c r="BH87" s="21"/>
      <c r="BI87" s="21"/>
    </row>
    <row r="88" spans="1:61" s="15" customFormat="1" ht="15.75">
      <c r="A88" s="16">
        <v>600750</v>
      </c>
      <c r="B88" s="16">
        <f t="shared" si="107"/>
        <v>601201070</v>
      </c>
      <c r="C88" s="16">
        <v>201070</v>
      </c>
      <c r="D88" s="89" t="s">
        <v>83</v>
      </c>
      <c r="E88" s="102" t="s">
        <v>628</v>
      </c>
      <c r="F88" s="136" t="s">
        <v>593</v>
      </c>
      <c r="G88" s="64">
        <f>IF(F87,G87/F87*100,0)</f>
        <v>100</v>
      </c>
      <c r="H88" s="64">
        <f t="shared" ref="H88" si="262">IF(G87,H87/G87*100,0)</f>
        <v>122.05819694729192</v>
      </c>
      <c r="I88" s="64">
        <f t="shared" ref="I88" si="263">IF(H87,I87/H87*100,0)</f>
        <v>108.88911704312115</v>
      </c>
      <c r="J88" s="64">
        <f t="shared" ref="J88" si="264">IF(I87,J87/I87*100,0)</f>
        <v>100.89950781647778</v>
      </c>
      <c r="K88" s="64">
        <f t="shared" ref="K88" si="265">IF(J87,K87/J87*100,0)</f>
        <v>100</v>
      </c>
      <c r="L88" s="64">
        <f t="shared" ref="L88" si="266">IF(K87,L87/K87*100,0)</f>
        <v>100</v>
      </c>
      <c r="M88" s="136" t="s">
        <v>593</v>
      </c>
      <c r="N88" s="64">
        <f t="shared" ref="N88" si="267">IF(M87,N87/M87*100,0)</f>
        <v>100</v>
      </c>
      <c r="O88" s="64">
        <f t="shared" ref="O88" si="268">IF(N87,O87/N87*100,0)</f>
        <v>112.56422466728489</v>
      </c>
      <c r="P88" s="64">
        <f t="shared" ref="P88" si="269">IF(O87,P87/O87*100,0)</f>
        <v>118.0731207695048</v>
      </c>
      <c r="AP88" s="20"/>
      <c r="AQ88" s="20"/>
      <c r="AR88" s="20"/>
      <c r="AS88" s="46"/>
      <c r="AT88" s="50"/>
      <c r="AU88" s="48"/>
      <c r="AV88" s="48"/>
      <c r="AW88" s="48"/>
      <c r="AX88" s="48"/>
      <c r="AY88" s="48"/>
      <c r="AZ88" s="48"/>
      <c r="BA88" s="48"/>
      <c r="BB88" s="21"/>
      <c r="BC88" s="21"/>
      <c r="BD88" s="21"/>
      <c r="BE88" s="21"/>
      <c r="BF88" s="21"/>
      <c r="BG88" s="21"/>
      <c r="BH88" s="21"/>
      <c r="BI88" s="21"/>
    </row>
    <row r="89" spans="1:61" s="15" customFormat="1" ht="15.75">
      <c r="A89" s="16">
        <v>600760</v>
      </c>
      <c r="B89" s="16"/>
      <c r="C89" s="16"/>
      <c r="D89" s="28" t="s">
        <v>88</v>
      </c>
      <c r="E89" s="33"/>
      <c r="F89" s="66"/>
      <c r="G89" s="66"/>
      <c r="H89" s="66"/>
      <c r="I89" s="67"/>
      <c r="J89" s="66"/>
      <c r="K89" s="66"/>
      <c r="L89" s="66"/>
      <c r="M89" s="66"/>
      <c r="N89" s="66"/>
      <c r="O89" s="66"/>
      <c r="P89" s="66"/>
      <c r="AP89" s="20"/>
      <c r="AQ89" s="20"/>
      <c r="AR89" s="20"/>
      <c r="AS89" s="43"/>
      <c r="AT89" s="43"/>
      <c r="AU89" s="57"/>
      <c r="AV89" s="57"/>
      <c r="AW89" s="57"/>
      <c r="AX89" s="48"/>
      <c r="AY89" s="48"/>
      <c r="AZ89" s="48"/>
      <c r="BA89" s="48"/>
      <c r="BB89" s="21"/>
      <c r="BC89" s="21"/>
      <c r="BD89" s="21"/>
      <c r="BE89" s="21"/>
      <c r="BF89" s="21"/>
      <c r="BG89" s="21"/>
      <c r="BH89" s="21"/>
      <c r="BI89" s="21"/>
    </row>
    <row r="90" spans="1:61" s="15" customFormat="1" ht="31.5">
      <c r="A90" s="16">
        <v>600770</v>
      </c>
      <c r="B90" s="16">
        <f t="shared" si="107"/>
        <v>601200071</v>
      </c>
      <c r="C90" s="16">
        <v>200071</v>
      </c>
      <c r="D90" s="129" t="s">
        <v>131</v>
      </c>
      <c r="E90" s="128" t="s">
        <v>108</v>
      </c>
      <c r="F90" s="158"/>
      <c r="G90" s="158"/>
      <c r="H90" s="158"/>
      <c r="I90" s="158"/>
      <c r="J90" s="158"/>
      <c r="K90" s="158"/>
      <c r="L90" s="158"/>
      <c r="M90" s="158"/>
      <c r="N90" s="158"/>
      <c r="O90" s="158"/>
      <c r="P90" s="158"/>
      <c r="AP90" s="20"/>
      <c r="AQ90" s="20"/>
      <c r="AR90" s="20"/>
      <c r="AS90" s="44"/>
      <c r="AT90" s="44"/>
      <c r="AU90" s="48"/>
      <c r="AV90" s="48"/>
      <c r="AW90" s="48"/>
      <c r="AX90" s="48"/>
      <c r="AY90" s="48"/>
      <c r="AZ90" s="48"/>
      <c r="BA90" s="48"/>
      <c r="BB90" s="21"/>
      <c r="BC90" s="21"/>
      <c r="BD90" s="21"/>
      <c r="BE90" s="21"/>
      <c r="BF90" s="21"/>
      <c r="BG90" s="21"/>
      <c r="BH90" s="21"/>
      <c r="BI90" s="21"/>
    </row>
    <row r="91" spans="1:61" s="15" customFormat="1" ht="15.75">
      <c r="A91" s="16">
        <v>600780</v>
      </c>
      <c r="B91" s="16">
        <f t="shared" si="107"/>
        <v>601201071</v>
      </c>
      <c r="C91" s="16">
        <v>201071</v>
      </c>
      <c r="D91" s="89" t="s">
        <v>83</v>
      </c>
      <c r="E91" s="102" t="s">
        <v>628</v>
      </c>
      <c r="F91" s="136" t="s">
        <v>593</v>
      </c>
      <c r="G91" s="64">
        <f>IF(F90,G90/F90*100,0)</f>
        <v>0</v>
      </c>
      <c r="H91" s="64">
        <f t="shared" ref="H91" si="270">IF(G90,H90/G90*100,0)</f>
        <v>0</v>
      </c>
      <c r="I91" s="64">
        <f t="shared" ref="I91" si="271">IF(H90,I90/H90*100,0)</f>
        <v>0</v>
      </c>
      <c r="J91" s="64">
        <f t="shared" ref="J91" si="272">IF(I90,J90/I90*100,0)</f>
        <v>0</v>
      </c>
      <c r="K91" s="64">
        <f t="shared" ref="K91" si="273">IF(J90,K90/J90*100,0)</f>
        <v>0</v>
      </c>
      <c r="L91" s="64">
        <f t="shared" ref="L91" si="274">IF(K90,L90/K90*100,0)</f>
        <v>0</v>
      </c>
      <c r="M91" s="136" t="s">
        <v>593</v>
      </c>
      <c r="N91" s="64">
        <f t="shared" ref="N91" si="275">IF(M90,N90/M90*100,0)</f>
        <v>0</v>
      </c>
      <c r="O91" s="64">
        <f t="shared" ref="O91" si="276">IF(N90,O90/N90*100,0)</f>
        <v>0</v>
      </c>
      <c r="P91" s="64">
        <f t="shared" ref="P91" si="277">IF(O90,P90/O90*100,0)</f>
        <v>0</v>
      </c>
      <c r="AP91" s="20"/>
      <c r="AQ91" s="20"/>
      <c r="AR91" s="20"/>
      <c r="AS91" s="51"/>
      <c r="AT91" s="51"/>
      <c r="AU91" s="57"/>
      <c r="AV91" s="57"/>
      <c r="AW91" s="57"/>
      <c r="AX91" s="57"/>
      <c r="AY91" s="57"/>
      <c r="AZ91" s="57"/>
      <c r="BA91" s="48"/>
      <c r="BB91" s="21"/>
      <c r="BC91" s="21"/>
      <c r="BD91" s="21"/>
      <c r="BE91" s="21"/>
      <c r="BF91" s="21"/>
      <c r="BG91" s="21"/>
      <c r="BH91" s="21"/>
      <c r="BI91" s="21"/>
    </row>
    <row r="92" spans="1:61" s="15" customFormat="1" ht="31.5">
      <c r="A92" s="16">
        <v>600790</v>
      </c>
      <c r="B92" s="16">
        <f t="shared" si="107"/>
        <v>601200072</v>
      </c>
      <c r="C92" s="16">
        <v>200072</v>
      </c>
      <c r="D92" s="129" t="s">
        <v>132</v>
      </c>
      <c r="E92" s="128" t="s">
        <v>108</v>
      </c>
      <c r="F92" s="158">
        <v>9500</v>
      </c>
      <c r="G92" s="158">
        <v>9500</v>
      </c>
      <c r="H92" s="158">
        <v>9800</v>
      </c>
      <c r="I92" s="158">
        <v>12500</v>
      </c>
      <c r="J92" s="158">
        <v>13000</v>
      </c>
      <c r="K92" s="158">
        <v>13500</v>
      </c>
      <c r="L92" s="158">
        <v>14000</v>
      </c>
      <c r="M92" s="158">
        <v>9500</v>
      </c>
      <c r="N92" s="158">
        <v>9500</v>
      </c>
      <c r="O92" s="158">
        <v>9800</v>
      </c>
      <c r="P92" s="158">
        <v>12500</v>
      </c>
      <c r="AP92" s="20"/>
      <c r="AQ92" s="20"/>
      <c r="AR92" s="20"/>
      <c r="AS92" s="47"/>
      <c r="AT92" s="47"/>
      <c r="AU92" s="57"/>
      <c r="AV92" s="57"/>
      <c r="AW92" s="57"/>
      <c r="AX92" s="57"/>
      <c r="AY92" s="57"/>
      <c r="AZ92" s="57"/>
      <c r="BA92" s="48"/>
      <c r="BB92" s="21"/>
      <c r="BC92" s="21"/>
      <c r="BD92" s="21"/>
      <c r="BE92" s="21"/>
      <c r="BF92" s="21"/>
      <c r="BG92" s="21"/>
      <c r="BH92" s="21"/>
      <c r="BI92" s="21"/>
    </row>
    <row r="93" spans="1:61" s="15" customFormat="1" ht="15.75">
      <c r="A93" s="16">
        <v>600800</v>
      </c>
      <c r="B93" s="16">
        <f t="shared" si="107"/>
        <v>601201072</v>
      </c>
      <c r="C93" s="16">
        <v>201072</v>
      </c>
      <c r="D93" s="89" t="s">
        <v>83</v>
      </c>
      <c r="E93" s="102" t="s">
        <v>628</v>
      </c>
      <c r="F93" s="136" t="s">
        <v>593</v>
      </c>
      <c r="G93" s="64">
        <f>IF(F92,G92/F92*100,0)</f>
        <v>100</v>
      </c>
      <c r="H93" s="64">
        <f t="shared" ref="H93" si="278">IF(G92,H92/G92*100,0)</f>
        <v>103.15789473684211</v>
      </c>
      <c r="I93" s="64">
        <f t="shared" ref="I93" si="279">IF(H92,I92/H92*100,0)</f>
        <v>127.55102040816327</v>
      </c>
      <c r="J93" s="64">
        <f t="shared" ref="J93" si="280">IF(I92,J92/I92*100,0)</f>
        <v>104</v>
      </c>
      <c r="K93" s="64">
        <f t="shared" ref="K93" si="281">IF(J92,K92/J92*100,0)</f>
        <v>103.84615384615385</v>
      </c>
      <c r="L93" s="64">
        <f t="shared" ref="L93" si="282">IF(K92,L92/K92*100,0)</f>
        <v>103.7037037037037</v>
      </c>
      <c r="M93" s="136" t="s">
        <v>593</v>
      </c>
      <c r="N93" s="64">
        <f t="shared" ref="N93" si="283">IF(M92,N92/M92*100,0)</f>
        <v>100</v>
      </c>
      <c r="O93" s="64">
        <f t="shared" ref="O93" si="284">IF(N92,O92/N92*100,0)</f>
        <v>103.15789473684211</v>
      </c>
      <c r="P93" s="64">
        <f t="shared" ref="P93" si="285">IF(O92,P92/O92*100,0)</f>
        <v>127.55102040816327</v>
      </c>
      <c r="AP93" s="20"/>
      <c r="AQ93" s="20"/>
      <c r="AR93" s="20"/>
      <c r="AS93" s="43"/>
      <c r="AT93" s="43"/>
      <c r="AU93" s="57"/>
      <c r="AV93" s="57"/>
      <c r="AW93" s="57"/>
      <c r="AX93" s="48"/>
      <c r="AY93" s="48"/>
      <c r="AZ93" s="48"/>
      <c r="BA93" s="48"/>
      <c r="BB93" s="21"/>
      <c r="BC93" s="21"/>
      <c r="BD93" s="21"/>
      <c r="BE93" s="21"/>
      <c r="BF93" s="21"/>
      <c r="BG93" s="21"/>
      <c r="BH93" s="21"/>
      <c r="BI93" s="21"/>
    </row>
    <row r="94" spans="1:61" s="15" customFormat="1" ht="15.75">
      <c r="A94" s="16">
        <v>600810</v>
      </c>
      <c r="B94" s="16">
        <f t="shared" si="107"/>
        <v>601200080</v>
      </c>
      <c r="C94" s="16">
        <v>200080</v>
      </c>
      <c r="D94" s="130" t="s">
        <v>89</v>
      </c>
      <c r="E94" s="128" t="s">
        <v>108</v>
      </c>
      <c r="F94" s="158"/>
      <c r="G94" s="158"/>
      <c r="H94" s="158"/>
      <c r="I94" s="158"/>
      <c r="J94" s="158"/>
      <c r="K94" s="158"/>
      <c r="L94" s="158"/>
      <c r="M94" s="158"/>
      <c r="N94" s="158"/>
      <c r="O94" s="158"/>
      <c r="P94" s="158"/>
      <c r="AP94" s="20"/>
      <c r="AQ94" s="20"/>
      <c r="AR94" s="20"/>
      <c r="AS94" s="44"/>
      <c r="AT94" s="44"/>
      <c r="AU94" s="48"/>
      <c r="AV94" s="48"/>
      <c r="AW94" s="48"/>
      <c r="AX94" s="48"/>
      <c r="AY94" s="48"/>
      <c r="AZ94" s="48"/>
      <c r="BA94" s="48"/>
      <c r="BB94" s="21"/>
      <c r="BC94" s="21"/>
      <c r="BD94" s="21"/>
      <c r="BE94" s="21"/>
      <c r="BF94" s="21"/>
      <c r="BG94" s="21"/>
      <c r="BH94" s="21"/>
      <c r="BI94" s="21"/>
    </row>
    <row r="95" spans="1:61" s="15" customFormat="1" ht="15.75">
      <c r="A95" s="16">
        <v>600820</v>
      </c>
      <c r="B95" s="16">
        <f t="shared" si="107"/>
        <v>601201080</v>
      </c>
      <c r="C95" s="16">
        <v>201080</v>
      </c>
      <c r="D95" s="89" t="s">
        <v>83</v>
      </c>
      <c r="E95" s="102" t="s">
        <v>628</v>
      </c>
      <c r="F95" s="136" t="s">
        <v>593</v>
      </c>
      <c r="G95" s="64">
        <f>IF(F94,G94/F94*100,0)</f>
        <v>0</v>
      </c>
      <c r="H95" s="64">
        <f t="shared" ref="H95" si="286">IF(G94,H94/G94*100,0)</f>
        <v>0</v>
      </c>
      <c r="I95" s="64">
        <f t="shared" ref="I95" si="287">IF(H94,I94/H94*100,0)</f>
        <v>0</v>
      </c>
      <c r="J95" s="64">
        <f t="shared" ref="J95" si="288">IF(I94,J94/I94*100,0)</f>
        <v>0</v>
      </c>
      <c r="K95" s="64">
        <f t="shared" ref="K95" si="289">IF(J94,K94/J94*100,0)</f>
        <v>0</v>
      </c>
      <c r="L95" s="64">
        <f t="shared" ref="L95" si="290">IF(K94,L94/K94*100,0)</f>
        <v>0</v>
      </c>
      <c r="M95" s="136" t="s">
        <v>593</v>
      </c>
      <c r="N95" s="64">
        <f t="shared" ref="N95" si="291">IF(M94,N94/M94*100,0)</f>
        <v>0</v>
      </c>
      <c r="O95" s="64">
        <f t="shared" ref="O95" si="292">IF(N94,O94/N94*100,0)</f>
        <v>0</v>
      </c>
      <c r="P95" s="64">
        <f t="shared" ref="P95" si="293">IF(O94,P94/O94*100,0)</f>
        <v>0</v>
      </c>
      <c r="AP95" s="20"/>
      <c r="AQ95" s="20"/>
      <c r="AR95" s="20"/>
      <c r="AS95" s="51"/>
      <c r="AT95" s="51"/>
      <c r="AU95" s="57"/>
      <c r="AV95" s="57"/>
      <c r="AW95" s="57"/>
      <c r="AX95" s="57"/>
      <c r="AY95" s="57"/>
      <c r="AZ95" s="57"/>
      <c r="BA95" s="48"/>
      <c r="BB95" s="21"/>
      <c r="BC95" s="21"/>
      <c r="BD95" s="21"/>
      <c r="BE95" s="21"/>
      <c r="BF95" s="21"/>
      <c r="BG95" s="21"/>
      <c r="BH95" s="21"/>
      <c r="BI95" s="21"/>
    </row>
    <row r="96" spans="1:61" s="15" customFormat="1" ht="31.5">
      <c r="A96" s="16">
        <v>600830</v>
      </c>
      <c r="B96" s="16">
        <f t="shared" si="107"/>
        <v>601200090</v>
      </c>
      <c r="C96" s="16">
        <v>200090</v>
      </c>
      <c r="D96" s="130" t="s">
        <v>90</v>
      </c>
      <c r="E96" s="128" t="s">
        <v>108</v>
      </c>
      <c r="F96" s="158"/>
      <c r="G96" s="158"/>
      <c r="H96" s="158"/>
      <c r="I96" s="158"/>
      <c r="J96" s="158"/>
      <c r="K96" s="158"/>
      <c r="L96" s="158"/>
      <c r="M96" s="158"/>
      <c r="N96" s="158"/>
      <c r="O96" s="158"/>
      <c r="P96" s="158"/>
      <c r="AP96" s="20"/>
      <c r="AQ96" s="20"/>
      <c r="AR96" s="20"/>
      <c r="AS96" s="47"/>
      <c r="AT96" s="47"/>
      <c r="AU96" s="57"/>
      <c r="AV96" s="57"/>
      <c r="AW96" s="57"/>
      <c r="AX96" s="57"/>
      <c r="AY96" s="57"/>
      <c r="AZ96" s="57"/>
      <c r="BA96" s="48"/>
      <c r="BB96" s="21"/>
      <c r="BC96" s="21"/>
      <c r="BD96" s="21"/>
      <c r="BE96" s="21"/>
      <c r="BF96" s="21"/>
      <c r="BG96" s="21"/>
      <c r="BH96" s="21"/>
      <c r="BI96" s="21"/>
    </row>
    <row r="97" spans="1:61" s="15" customFormat="1" ht="15.75">
      <c r="A97" s="16">
        <v>600840</v>
      </c>
      <c r="B97" s="16">
        <f t="shared" si="107"/>
        <v>601201090</v>
      </c>
      <c r="C97" s="16">
        <v>201090</v>
      </c>
      <c r="D97" s="89" t="s">
        <v>83</v>
      </c>
      <c r="E97" s="102" t="s">
        <v>628</v>
      </c>
      <c r="F97" s="136" t="s">
        <v>593</v>
      </c>
      <c r="G97" s="64">
        <f>IF(F96,G96/F96*100,0)</f>
        <v>0</v>
      </c>
      <c r="H97" s="64">
        <f t="shared" ref="H97" si="294">IF(G96,H96/G96*100,0)</f>
        <v>0</v>
      </c>
      <c r="I97" s="64">
        <f t="shared" ref="I97" si="295">IF(H96,I96/H96*100,0)</f>
        <v>0</v>
      </c>
      <c r="J97" s="64">
        <f t="shared" ref="J97" si="296">IF(I96,J96/I96*100,0)</f>
        <v>0</v>
      </c>
      <c r="K97" s="64">
        <f t="shared" ref="K97" si="297">IF(J96,K96/J96*100,0)</f>
        <v>0</v>
      </c>
      <c r="L97" s="64">
        <f t="shared" ref="L97" si="298">IF(K96,L96/K96*100,0)</f>
        <v>0</v>
      </c>
      <c r="M97" s="136" t="s">
        <v>593</v>
      </c>
      <c r="N97" s="64">
        <f t="shared" ref="N97" si="299">IF(M96,N96/M96*100,0)</f>
        <v>0</v>
      </c>
      <c r="O97" s="64">
        <f t="shared" ref="O97" si="300">IF(N96,O96/N96*100,0)</f>
        <v>0</v>
      </c>
      <c r="P97" s="64">
        <f t="shared" ref="P97" si="301">IF(O96,P96/O96*100,0)</f>
        <v>0</v>
      </c>
      <c r="AP97" s="20"/>
      <c r="AQ97" s="20"/>
      <c r="AR97" s="20"/>
      <c r="AS97" s="43"/>
      <c r="AT97" s="43"/>
      <c r="AU97" s="57"/>
      <c r="AV97" s="57"/>
      <c r="AW97" s="57"/>
      <c r="AX97" s="48"/>
      <c r="AY97" s="48"/>
      <c r="AZ97" s="48"/>
      <c r="BA97" s="48"/>
      <c r="BB97" s="21"/>
      <c r="BC97" s="21"/>
      <c r="BD97" s="21"/>
      <c r="BE97" s="21"/>
      <c r="BF97" s="21"/>
      <c r="BG97" s="21"/>
      <c r="BH97" s="21"/>
      <c r="BI97" s="21"/>
    </row>
    <row r="98" spans="1:61" s="15" customFormat="1" ht="15.75">
      <c r="A98" s="16">
        <v>600850</v>
      </c>
      <c r="B98" s="16">
        <f t="shared" si="107"/>
        <v>601200100</v>
      </c>
      <c r="C98" s="16">
        <v>200100</v>
      </c>
      <c r="D98" s="127" t="s">
        <v>91</v>
      </c>
      <c r="E98" s="128" t="s">
        <v>108</v>
      </c>
      <c r="F98" s="158"/>
      <c r="G98" s="158"/>
      <c r="H98" s="158"/>
      <c r="I98" s="158"/>
      <c r="J98" s="158"/>
      <c r="K98" s="158"/>
      <c r="L98" s="158"/>
      <c r="M98" s="158"/>
      <c r="N98" s="158"/>
      <c r="O98" s="158"/>
      <c r="P98" s="158"/>
      <c r="AP98" s="20"/>
      <c r="AQ98" s="20"/>
      <c r="AR98" s="20"/>
      <c r="AS98" s="44"/>
      <c r="AT98" s="44"/>
      <c r="AU98" s="48"/>
      <c r="AV98" s="48"/>
      <c r="AW98" s="48"/>
      <c r="AX98" s="48"/>
      <c r="AY98" s="48"/>
      <c r="AZ98" s="48"/>
      <c r="BA98" s="48"/>
      <c r="BB98" s="21"/>
      <c r="BC98" s="21"/>
      <c r="BD98" s="21"/>
      <c r="BE98" s="21"/>
      <c r="BF98" s="21"/>
      <c r="BG98" s="21"/>
      <c r="BH98" s="21"/>
      <c r="BI98" s="21"/>
    </row>
    <row r="99" spans="1:61" s="15" customFormat="1" ht="15.75">
      <c r="A99" s="16">
        <v>600860</v>
      </c>
      <c r="B99" s="16">
        <f t="shared" si="107"/>
        <v>601201100</v>
      </c>
      <c r="C99" s="16">
        <v>201100</v>
      </c>
      <c r="D99" s="89" t="s">
        <v>83</v>
      </c>
      <c r="E99" s="102" t="s">
        <v>628</v>
      </c>
      <c r="F99" s="136" t="s">
        <v>593</v>
      </c>
      <c r="G99" s="64">
        <f>IF(F98,G98/F98*100,0)</f>
        <v>0</v>
      </c>
      <c r="H99" s="64">
        <f t="shared" ref="H99" si="302">IF(G98,H98/G98*100,0)</f>
        <v>0</v>
      </c>
      <c r="I99" s="64">
        <f t="shared" ref="I99" si="303">IF(H98,I98/H98*100,0)</f>
        <v>0</v>
      </c>
      <c r="J99" s="64">
        <f t="shared" ref="J99" si="304">IF(I98,J98/I98*100,0)</f>
        <v>0</v>
      </c>
      <c r="K99" s="64">
        <f t="shared" ref="K99" si="305">IF(J98,K98/J98*100,0)</f>
        <v>0</v>
      </c>
      <c r="L99" s="64">
        <f t="shared" ref="L99" si="306">IF(K98,L98/K98*100,0)</f>
        <v>0</v>
      </c>
      <c r="M99" s="136" t="s">
        <v>593</v>
      </c>
      <c r="N99" s="64">
        <f t="shared" ref="N99" si="307">IF(M98,N98/M98*100,0)</f>
        <v>0</v>
      </c>
      <c r="O99" s="64">
        <f t="shared" ref="O99" si="308">IF(N98,O98/N98*100,0)</f>
        <v>0</v>
      </c>
      <c r="P99" s="64">
        <f t="shared" ref="P99" si="309">IF(O98,P98/O98*100,0)</f>
        <v>0</v>
      </c>
      <c r="AP99" s="20"/>
      <c r="AQ99" s="20"/>
      <c r="AR99" s="20"/>
      <c r="AS99" s="51"/>
      <c r="AT99" s="51"/>
      <c r="AU99" s="57"/>
      <c r="AV99" s="57"/>
      <c r="AW99" s="57"/>
      <c r="AX99" s="57"/>
      <c r="AY99" s="57"/>
      <c r="AZ99" s="57"/>
      <c r="BA99" s="48"/>
      <c r="BB99" s="21"/>
      <c r="BC99" s="21"/>
      <c r="BD99" s="21"/>
      <c r="BE99" s="21"/>
      <c r="BF99" s="21"/>
      <c r="BG99" s="21"/>
      <c r="BH99" s="21"/>
      <c r="BI99" s="21"/>
    </row>
    <row r="100" spans="1:61" s="15" customFormat="1" ht="15.75" customHeight="1">
      <c r="A100" s="16">
        <v>600870</v>
      </c>
      <c r="B100" s="16">
        <f t="shared" si="107"/>
        <v>601200110</v>
      </c>
      <c r="C100" s="16">
        <v>200110</v>
      </c>
      <c r="D100" s="127" t="s">
        <v>92</v>
      </c>
      <c r="E100" s="128" t="s">
        <v>108</v>
      </c>
      <c r="F100" s="158"/>
      <c r="G100" s="158"/>
      <c r="H100" s="158"/>
      <c r="I100" s="158"/>
      <c r="J100" s="158"/>
      <c r="K100" s="158"/>
      <c r="L100" s="158"/>
      <c r="M100" s="158"/>
      <c r="N100" s="158"/>
      <c r="O100" s="158"/>
      <c r="P100" s="158"/>
      <c r="AP100" s="20"/>
      <c r="AQ100" s="20"/>
      <c r="AR100" s="20"/>
      <c r="AS100" s="47"/>
      <c r="AT100" s="47"/>
      <c r="AU100" s="57"/>
      <c r="AV100" s="57"/>
      <c r="AW100" s="57"/>
      <c r="AX100" s="57"/>
      <c r="AY100" s="57"/>
      <c r="AZ100" s="57"/>
      <c r="BA100" s="48"/>
      <c r="BB100" s="21"/>
      <c r="BC100" s="21"/>
      <c r="BD100" s="21"/>
      <c r="BE100" s="21"/>
      <c r="BF100" s="21"/>
      <c r="BG100" s="21"/>
      <c r="BH100" s="21"/>
      <c r="BI100" s="21"/>
    </row>
    <row r="101" spans="1:61" s="15" customFormat="1" ht="15.75" customHeight="1">
      <c r="A101" s="16">
        <v>600880</v>
      </c>
      <c r="B101" s="16">
        <f t="shared" si="107"/>
        <v>601201110</v>
      </c>
      <c r="C101" s="16">
        <v>201110</v>
      </c>
      <c r="D101" s="89" t="s">
        <v>83</v>
      </c>
      <c r="E101" s="102" t="s">
        <v>628</v>
      </c>
      <c r="F101" s="136" t="s">
        <v>593</v>
      </c>
      <c r="G101" s="64">
        <f>IF(F100,G100/F100*100,0)</f>
        <v>0</v>
      </c>
      <c r="H101" s="64">
        <f t="shared" ref="H101" si="310">IF(G100,H100/G100*100,0)</f>
        <v>0</v>
      </c>
      <c r="I101" s="64">
        <f t="shared" ref="I101" si="311">IF(H100,I100/H100*100,0)</f>
        <v>0</v>
      </c>
      <c r="J101" s="64">
        <f t="shared" ref="J101" si="312">IF(I100,J100/I100*100,0)</f>
        <v>0</v>
      </c>
      <c r="K101" s="64">
        <f t="shared" ref="K101" si="313">IF(J100,K100/J100*100,0)</f>
        <v>0</v>
      </c>
      <c r="L101" s="64">
        <f t="shared" ref="L101" si="314">IF(K100,L100/K100*100,0)</f>
        <v>0</v>
      </c>
      <c r="M101" s="136" t="s">
        <v>593</v>
      </c>
      <c r="N101" s="64">
        <f t="shared" ref="N101" si="315">IF(M100,N100/M100*100,0)</f>
        <v>0</v>
      </c>
      <c r="O101" s="64">
        <f t="shared" ref="O101" si="316">IF(N100,O100/N100*100,0)</f>
        <v>0</v>
      </c>
      <c r="P101" s="64">
        <f t="shared" ref="P101" si="317">IF(O100,P100/O100*100,0)</f>
        <v>0</v>
      </c>
      <c r="AP101" s="20"/>
      <c r="AQ101" s="20"/>
      <c r="AR101" s="20"/>
      <c r="AS101" s="43"/>
      <c r="AT101" s="43"/>
      <c r="AU101" s="57"/>
      <c r="AV101" s="57"/>
      <c r="AW101" s="57"/>
      <c r="AX101" s="48"/>
      <c r="AY101" s="48"/>
      <c r="AZ101" s="48"/>
      <c r="BA101" s="48"/>
      <c r="BB101" s="21"/>
      <c r="BC101" s="21"/>
      <c r="BD101" s="21"/>
      <c r="BE101" s="21"/>
      <c r="BF101" s="21"/>
      <c r="BG101" s="21"/>
      <c r="BH101" s="21"/>
      <c r="BI101" s="21"/>
    </row>
    <row r="102" spans="1:61" s="15" customFormat="1" ht="31.5">
      <c r="A102" s="16">
        <v>600890</v>
      </c>
      <c r="B102" s="16">
        <f t="shared" si="107"/>
        <v>601200120</v>
      </c>
      <c r="C102" s="16">
        <v>200120</v>
      </c>
      <c r="D102" s="127" t="s">
        <v>7</v>
      </c>
      <c r="E102" s="128" t="s">
        <v>108</v>
      </c>
      <c r="F102" s="158"/>
      <c r="G102" s="158"/>
      <c r="H102" s="158"/>
      <c r="I102" s="158"/>
      <c r="J102" s="158"/>
      <c r="K102" s="158"/>
      <c r="L102" s="158"/>
      <c r="M102" s="158"/>
      <c r="N102" s="158"/>
      <c r="O102" s="158"/>
      <c r="P102" s="158"/>
      <c r="AP102" s="20"/>
      <c r="AQ102" s="20"/>
      <c r="AR102" s="20"/>
      <c r="AS102" s="44"/>
      <c r="AT102" s="44"/>
      <c r="AU102" s="48"/>
      <c r="AV102" s="48"/>
      <c r="AW102" s="48"/>
      <c r="AX102" s="48"/>
      <c r="AY102" s="48"/>
      <c r="AZ102" s="48"/>
      <c r="BA102" s="48"/>
      <c r="BB102" s="21"/>
      <c r="BC102" s="21"/>
      <c r="BD102" s="21"/>
      <c r="BE102" s="21"/>
      <c r="BF102" s="21"/>
      <c r="BG102" s="21"/>
      <c r="BH102" s="21"/>
      <c r="BI102" s="21"/>
    </row>
    <row r="103" spans="1:61" s="15" customFormat="1" ht="18.75" customHeight="1">
      <c r="A103" s="16">
        <v>600900</v>
      </c>
      <c r="B103" s="16">
        <f t="shared" si="107"/>
        <v>601201120</v>
      </c>
      <c r="C103" s="16">
        <v>201120</v>
      </c>
      <c r="D103" s="89" t="s">
        <v>83</v>
      </c>
      <c r="E103" s="102" t="s">
        <v>628</v>
      </c>
      <c r="F103" s="136" t="s">
        <v>593</v>
      </c>
      <c r="G103" s="64">
        <f>IF(F102,G102/F102*100,0)</f>
        <v>0</v>
      </c>
      <c r="H103" s="64">
        <f t="shared" ref="H103" si="318">IF(G102,H102/G102*100,0)</f>
        <v>0</v>
      </c>
      <c r="I103" s="64">
        <f t="shared" ref="I103" si="319">IF(H102,I102/H102*100,0)</f>
        <v>0</v>
      </c>
      <c r="J103" s="64">
        <f>IF(I102,J102/I102*100,0)</f>
        <v>0</v>
      </c>
      <c r="K103" s="64">
        <f t="shared" ref="K103" si="320">IF(J102,K102/J102*100,0)</f>
        <v>0</v>
      </c>
      <c r="L103" s="64">
        <f t="shared" ref="L103" si="321">IF(K102,L102/K102*100,0)</f>
        <v>0</v>
      </c>
      <c r="M103" s="136" t="s">
        <v>593</v>
      </c>
      <c r="N103" s="64">
        <f t="shared" ref="N103" si="322">IF(M102,N102/M102*100,0)</f>
        <v>0</v>
      </c>
      <c r="O103" s="64">
        <f t="shared" ref="O103" si="323">IF(N102,O102/N102*100,0)</f>
        <v>0</v>
      </c>
      <c r="P103" s="64">
        <f t="shared" ref="P103" si="324">IF(O102,P102/O102*100,0)</f>
        <v>0</v>
      </c>
      <c r="AP103" s="20"/>
      <c r="AQ103" s="20"/>
      <c r="AR103" s="20"/>
      <c r="AS103" s="51"/>
      <c r="AT103" s="51"/>
      <c r="AU103" s="57"/>
      <c r="AV103" s="57"/>
      <c r="AW103" s="57"/>
      <c r="AX103" s="57"/>
      <c r="AY103" s="57"/>
      <c r="AZ103" s="57"/>
      <c r="BA103" s="48"/>
      <c r="BB103" s="21"/>
      <c r="BC103" s="21"/>
      <c r="BD103" s="21"/>
      <c r="BE103" s="21"/>
      <c r="BF103" s="21"/>
      <c r="BG103" s="21"/>
      <c r="BH103" s="21"/>
      <c r="BI103" s="21"/>
    </row>
    <row r="104" spans="1:61" s="15" customFormat="1" ht="31.5">
      <c r="A104" s="16">
        <v>600910</v>
      </c>
      <c r="B104" s="16">
        <f t="shared" si="107"/>
        <v>601200130</v>
      </c>
      <c r="C104" s="16">
        <v>200130</v>
      </c>
      <c r="D104" s="130" t="s">
        <v>93</v>
      </c>
      <c r="E104" s="128" t="s">
        <v>108</v>
      </c>
      <c r="F104" s="158"/>
      <c r="G104" s="158"/>
      <c r="H104" s="158"/>
      <c r="I104" s="158"/>
      <c r="J104" s="158"/>
      <c r="K104" s="158"/>
      <c r="L104" s="158"/>
      <c r="M104" s="158"/>
      <c r="N104" s="158"/>
      <c r="O104" s="158"/>
      <c r="P104" s="158"/>
      <c r="AP104" s="20"/>
      <c r="AQ104" s="20"/>
      <c r="AR104" s="20"/>
      <c r="AS104" s="47"/>
      <c r="AT104" s="47"/>
      <c r="AU104" s="57"/>
      <c r="AV104" s="57"/>
      <c r="AW104" s="57"/>
      <c r="AX104" s="57"/>
      <c r="AY104" s="57"/>
      <c r="AZ104" s="57"/>
      <c r="BA104" s="48"/>
      <c r="BB104" s="21"/>
      <c r="BC104" s="21"/>
      <c r="BD104" s="21"/>
      <c r="BE104" s="21"/>
      <c r="BF104" s="21"/>
      <c r="BG104" s="21"/>
      <c r="BH104" s="21"/>
      <c r="BI104" s="21"/>
    </row>
    <row r="105" spans="1:61" s="15" customFormat="1" ht="15.75">
      <c r="A105" s="16">
        <v>600920</v>
      </c>
      <c r="B105" s="16">
        <f t="shared" si="107"/>
        <v>601201130</v>
      </c>
      <c r="C105" s="16">
        <v>201130</v>
      </c>
      <c r="D105" s="89" t="s">
        <v>83</v>
      </c>
      <c r="E105" s="102" t="s">
        <v>628</v>
      </c>
      <c r="F105" s="136" t="s">
        <v>593</v>
      </c>
      <c r="G105" s="64">
        <f>IF(F104,G104/F104*100,0)</f>
        <v>0</v>
      </c>
      <c r="H105" s="64">
        <f t="shared" ref="H105" si="325">IF(G104,H104/G104*100,0)</f>
        <v>0</v>
      </c>
      <c r="I105" s="64">
        <f t="shared" ref="I105" si="326">IF(H104,I104/H104*100,0)</f>
        <v>0</v>
      </c>
      <c r="J105" s="64">
        <f t="shared" ref="J105" si="327">IF(I104,J104/I104*100,0)</f>
        <v>0</v>
      </c>
      <c r="K105" s="64">
        <f t="shared" ref="K105" si="328">IF(J104,K104/J104*100,0)</f>
        <v>0</v>
      </c>
      <c r="L105" s="64">
        <f t="shared" ref="L105" si="329">IF(K104,L104/K104*100,0)</f>
        <v>0</v>
      </c>
      <c r="M105" s="136" t="s">
        <v>593</v>
      </c>
      <c r="N105" s="64">
        <f t="shared" ref="N105" si="330">IF(M104,N104/M104*100,0)</f>
        <v>0</v>
      </c>
      <c r="O105" s="64">
        <f t="shared" ref="O105" si="331">IF(N104,O104/N104*100,0)</f>
        <v>0</v>
      </c>
      <c r="P105" s="64">
        <f t="shared" ref="P105" si="332">IF(O104,P104/O104*100,0)</f>
        <v>0</v>
      </c>
      <c r="AP105" s="20"/>
      <c r="AQ105" s="20"/>
      <c r="AR105" s="20"/>
      <c r="AS105" s="43"/>
      <c r="AT105" s="43"/>
      <c r="AU105" s="57"/>
      <c r="AV105" s="57"/>
      <c r="AW105" s="57"/>
      <c r="AX105" s="57"/>
      <c r="AY105" s="57"/>
      <c r="AZ105" s="57"/>
      <c r="BA105" s="48"/>
      <c r="BB105" s="21"/>
      <c r="BC105" s="21"/>
      <c r="BD105" s="21"/>
      <c r="BE105" s="21"/>
      <c r="BF105" s="21"/>
      <c r="BG105" s="21"/>
      <c r="BH105" s="21"/>
      <c r="BI105" s="21"/>
    </row>
    <row r="106" spans="1:61" s="15" customFormat="1" ht="36" customHeight="1">
      <c r="A106" s="16">
        <v>600930</v>
      </c>
      <c r="B106" s="16">
        <f t="shared" si="107"/>
        <v>601200140</v>
      </c>
      <c r="C106" s="16">
        <v>200140</v>
      </c>
      <c r="D106" s="127" t="s">
        <v>94</v>
      </c>
      <c r="E106" s="128" t="s">
        <v>108</v>
      </c>
      <c r="F106" s="158"/>
      <c r="G106" s="158"/>
      <c r="H106" s="158"/>
      <c r="I106" s="158"/>
      <c r="J106" s="158"/>
      <c r="K106" s="158"/>
      <c r="L106" s="158"/>
      <c r="M106" s="158"/>
      <c r="N106" s="158"/>
      <c r="O106" s="158"/>
      <c r="P106" s="158"/>
      <c r="AP106" s="20"/>
      <c r="AQ106" s="20"/>
      <c r="AR106" s="20"/>
      <c r="AS106" s="44"/>
      <c r="AT106" s="44"/>
      <c r="AU106" s="48"/>
      <c r="AV106" s="48"/>
      <c r="AW106" s="48"/>
      <c r="AX106" s="48"/>
      <c r="AY106" s="48"/>
      <c r="AZ106" s="48"/>
      <c r="BA106" s="48"/>
      <c r="BB106" s="21"/>
      <c r="BC106" s="21"/>
      <c r="BD106" s="21"/>
      <c r="BE106" s="21"/>
      <c r="BF106" s="21"/>
      <c r="BG106" s="21"/>
      <c r="BH106" s="21"/>
      <c r="BI106" s="21"/>
    </row>
    <row r="107" spans="1:61" s="15" customFormat="1" ht="15.75">
      <c r="A107" s="16">
        <v>600940</v>
      </c>
      <c r="B107" s="16">
        <f t="shared" si="107"/>
        <v>601201140</v>
      </c>
      <c r="C107" s="16">
        <v>201140</v>
      </c>
      <c r="D107" s="89" t="s">
        <v>83</v>
      </c>
      <c r="E107" s="102" t="s">
        <v>628</v>
      </c>
      <c r="F107" s="136" t="s">
        <v>593</v>
      </c>
      <c r="G107" s="64">
        <f>IF(F106,G106/F106*100,0)</f>
        <v>0</v>
      </c>
      <c r="H107" s="64">
        <f t="shared" ref="H107" si="333">IF(G106,H106/G106*100,0)</f>
        <v>0</v>
      </c>
      <c r="I107" s="64">
        <f t="shared" ref="I107" si="334">IF(H106,I106/H106*100,0)</f>
        <v>0</v>
      </c>
      <c r="J107" s="64">
        <f t="shared" ref="J107" si="335">IF(I106,J106/I106*100,0)</f>
        <v>0</v>
      </c>
      <c r="K107" s="64">
        <f t="shared" ref="K107" si="336">IF(J106,K106/J106*100,0)</f>
        <v>0</v>
      </c>
      <c r="L107" s="64">
        <f t="shared" ref="L107" si="337">IF(K106,L106/K106*100,0)</f>
        <v>0</v>
      </c>
      <c r="M107" s="136" t="s">
        <v>593</v>
      </c>
      <c r="N107" s="64">
        <f t="shared" ref="N107" si="338">IF(M106,N106/M106*100,0)</f>
        <v>0</v>
      </c>
      <c r="O107" s="64">
        <f t="shared" ref="O107" si="339">IF(N106,O106/N106*100,0)</f>
        <v>0</v>
      </c>
      <c r="P107" s="64">
        <f t="shared" ref="P107" si="340">IF(O106,P106/O106*100,0)</f>
        <v>0</v>
      </c>
      <c r="AP107" s="20"/>
      <c r="AQ107" s="20"/>
      <c r="AR107" s="20"/>
      <c r="AS107" s="47"/>
      <c r="AT107" s="47"/>
      <c r="AU107" s="57"/>
      <c r="AV107" s="57"/>
      <c r="AW107" s="57"/>
      <c r="AX107" s="57"/>
      <c r="AY107" s="57"/>
      <c r="AZ107" s="57"/>
      <c r="BA107" s="48"/>
      <c r="BB107" s="21"/>
      <c r="BC107" s="21"/>
      <c r="BD107" s="21"/>
      <c r="BE107" s="21"/>
      <c r="BF107" s="21"/>
      <c r="BG107" s="21"/>
      <c r="BH107" s="21"/>
      <c r="BI107" s="21"/>
    </row>
    <row r="108" spans="1:61" s="15" customFormat="1" ht="31.5">
      <c r="A108" s="16">
        <v>600950</v>
      </c>
      <c r="B108" s="16">
        <f t="shared" si="107"/>
        <v>601200150</v>
      </c>
      <c r="C108" s="16">
        <v>200150</v>
      </c>
      <c r="D108" s="127" t="s">
        <v>95</v>
      </c>
      <c r="E108" s="128" t="s">
        <v>108</v>
      </c>
      <c r="F108" s="158"/>
      <c r="G108" s="158"/>
      <c r="H108" s="158"/>
      <c r="I108" s="158"/>
      <c r="J108" s="158"/>
      <c r="K108" s="158"/>
      <c r="L108" s="158"/>
      <c r="M108" s="158"/>
      <c r="N108" s="158"/>
      <c r="O108" s="158"/>
      <c r="P108" s="158"/>
      <c r="AP108" s="20"/>
      <c r="AQ108" s="20"/>
      <c r="AR108" s="20"/>
      <c r="AS108" s="47"/>
      <c r="AT108" s="47"/>
      <c r="AU108" s="57"/>
      <c r="AV108" s="58"/>
      <c r="AW108" s="58"/>
      <c r="AX108" s="58"/>
      <c r="AY108" s="58"/>
      <c r="AZ108" s="58"/>
      <c r="BA108" s="48"/>
      <c r="BB108" s="21"/>
      <c r="BC108" s="21"/>
      <c r="BD108" s="21"/>
      <c r="BE108" s="21"/>
      <c r="BF108" s="21"/>
      <c r="BG108" s="21"/>
      <c r="BH108" s="21"/>
      <c r="BI108" s="21"/>
    </row>
    <row r="109" spans="1:61" s="15" customFormat="1" ht="15.75">
      <c r="A109" s="16">
        <v>600960</v>
      </c>
      <c r="B109" s="16">
        <f t="shared" si="107"/>
        <v>601201150</v>
      </c>
      <c r="C109" s="16">
        <v>201150</v>
      </c>
      <c r="D109" s="89" t="s">
        <v>83</v>
      </c>
      <c r="E109" s="102" t="s">
        <v>628</v>
      </c>
      <c r="F109" s="136" t="s">
        <v>593</v>
      </c>
      <c r="G109" s="64">
        <f>IF(F108,G108/F108*100,0)</f>
        <v>0</v>
      </c>
      <c r="H109" s="64">
        <f t="shared" ref="H109" si="341">IF(G108,H108/G108*100,0)</f>
        <v>0</v>
      </c>
      <c r="I109" s="64">
        <f t="shared" ref="I109" si="342">IF(H108,I108/H108*100,0)</f>
        <v>0</v>
      </c>
      <c r="J109" s="64">
        <f t="shared" ref="J109" si="343">IF(I108,J108/I108*100,0)</f>
        <v>0</v>
      </c>
      <c r="K109" s="64">
        <f t="shared" ref="K109" si="344">IF(J108,K108/J108*100,0)</f>
        <v>0</v>
      </c>
      <c r="L109" s="64">
        <f t="shared" ref="L109" si="345">IF(K108,L108/K108*100,0)</f>
        <v>0</v>
      </c>
      <c r="M109" s="136" t="s">
        <v>593</v>
      </c>
      <c r="N109" s="64">
        <f t="shared" ref="N109" si="346">IF(M108,N108/M108*100,0)</f>
        <v>0</v>
      </c>
      <c r="O109" s="64">
        <f t="shared" ref="O109" si="347">IF(N108,O108/N108*100,0)</f>
        <v>0</v>
      </c>
      <c r="P109" s="64">
        <f t="shared" ref="P109" si="348">IF(O108,P108/O108*100,0)</f>
        <v>0</v>
      </c>
      <c r="AP109" s="20"/>
      <c r="AQ109" s="20"/>
      <c r="AR109" s="20"/>
      <c r="AS109" s="43"/>
      <c r="AT109" s="43"/>
      <c r="AU109" s="57"/>
      <c r="AV109" s="57"/>
      <c r="AW109" s="57"/>
      <c r="AX109" s="57"/>
      <c r="AY109" s="57"/>
      <c r="AZ109" s="57"/>
      <c r="BA109" s="48"/>
      <c r="BB109" s="21"/>
      <c r="BC109" s="21"/>
      <c r="BD109" s="21"/>
      <c r="BE109" s="21"/>
      <c r="BF109" s="21"/>
      <c r="BG109" s="21"/>
      <c r="BH109" s="21"/>
      <c r="BI109" s="21"/>
    </row>
    <row r="110" spans="1:61" s="15" customFormat="1" ht="15.75">
      <c r="A110" s="16">
        <v>600970</v>
      </c>
      <c r="B110" s="16">
        <f t="shared" si="107"/>
        <v>601200160</v>
      </c>
      <c r="C110" s="16">
        <v>200160</v>
      </c>
      <c r="D110" s="127" t="s">
        <v>96</v>
      </c>
      <c r="E110" s="128" t="s">
        <v>108</v>
      </c>
      <c r="F110" s="158">
        <v>67118.2</v>
      </c>
      <c r="G110" s="158">
        <v>67118.2</v>
      </c>
      <c r="H110" s="158">
        <v>69832.28</v>
      </c>
      <c r="I110" s="158">
        <v>72000</v>
      </c>
      <c r="J110" s="158">
        <v>73000</v>
      </c>
      <c r="K110" s="158">
        <v>73000</v>
      </c>
      <c r="L110" s="158">
        <v>73000</v>
      </c>
      <c r="M110" s="158">
        <v>67118.2</v>
      </c>
      <c r="N110" s="158">
        <v>67118.2</v>
      </c>
      <c r="O110" s="158">
        <v>69832.28</v>
      </c>
      <c r="P110" s="158">
        <v>72000</v>
      </c>
      <c r="AP110" s="20"/>
      <c r="AQ110" s="20"/>
      <c r="AR110" s="20"/>
      <c r="AS110" s="44"/>
      <c r="AT110" s="44"/>
      <c r="AU110" s="48"/>
      <c r="AV110" s="48"/>
      <c r="AW110" s="48"/>
      <c r="AX110" s="48"/>
      <c r="AY110" s="48"/>
      <c r="AZ110" s="48"/>
      <c r="BA110" s="48"/>
      <c r="BB110" s="21"/>
      <c r="BC110" s="21"/>
      <c r="BD110" s="21"/>
      <c r="BE110" s="21"/>
      <c r="BF110" s="21"/>
      <c r="BG110" s="21"/>
      <c r="BH110" s="21"/>
      <c r="BI110" s="21"/>
    </row>
    <row r="111" spans="1:61" s="15" customFormat="1" ht="15.75">
      <c r="A111" s="16">
        <v>600980</v>
      </c>
      <c r="B111" s="16">
        <f t="shared" si="107"/>
        <v>601201160</v>
      </c>
      <c r="C111" s="16">
        <v>201160</v>
      </c>
      <c r="D111" s="89" t="s">
        <v>83</v>
      </c>
      <c r="E111" s="102" t="s">
        <v>628</v>
      </c>
      <c r="F111" s="136" t="s">
        <v>593</v>
      </c>
      <c r="G111" s="64">
        <f>IF(F110,G110/F110*100,0)</f>
        <v>100</v>
      </c>
      <c r="H111" s="64">
        <f t="shared" ref="H111" si="349">IF(G110,H110/G110*100,0)</f>
        <v>104.0437318044882</v>
      </c>
      <c r="I111" s="64">
        <f t="shared" ref="I111" si="350">IF(H110,I110/H110*100,0)</f>
        <v>103.10418047355749</v>
      </c>
      <c r="J111" s="64">
        <f t="shared" ref="J111" si="351">IF(I110,J110/I110*100,0)</f>
        <v>101.38888888888889</v>
      </c>
      <c r="K111" s="64">
        <f>IF(J110,K110/J110*100,0)</f>
        <v>100</v>
      </c>
      <c r="L111" s="64">
        <f t="shared" ref="L111" si="352">IF(K110,L110/K110*100,0)</f>
        <v>100</v>
      </c>
      <c r="M111" s="136" t="s">
        <v>593</v>
      </c>
      <c r="N111" s="64">
        <f t="shared" ref="N111" si="353">IF(M110,N110/M110*100,0)</f>
        <v>100</v>
      </c>
      <c r="O111" s="64">
        <f t="shared" ref="O111" si="354">IF(N110,O110/N110*100,0)</f>
        <v>104.0437318044882</v>
      </c>
      <c r="P111" s="64">
        <f t="shared" ref="P111" si="355">IF(O110,P110/O110*100,0)</f>
        <v>103.10418047355749</v>
      </c>
      <c r="AP111" s="20"/>
      <c r="AQ111" s="20"/>
      <c r="AR111" s="20"/>
      <c r="AS111" s="49"/>
      <c r="AT111" s="44"/>
      <c r="AU111" s="48"/>
      <c r="AV111" s="48"/>
      <c r="AW111" s="48"/>
      <c r="AX111" s="48"/>
      <c r="AY111" s="48"/>
      <c r="AZ111" s="48"/>
      <c r="BA111" s="48"/>
      <c r="BB111" s="21"/>
      <c r="BC111" s="21"/>
      <c r="BD111" s="21"/>
      <c r="BE111" s="21"/>
      <c r="BF111" s="21"/>
      <c r="BG111" s="21"/>
      <c r="BH111" s="21"/>
      <c r="BI111" s="21"/>
    </row>
    <row r="112" spans="1:61" s="15" customFormat="1" ht="31.5">
      <c r="A112" s="16">
        <v>600990</v>
      </c>
      <c r="B112" s="16">
        <f t="shared" si="107"/>
        <v>601200170</v>
      </c>
      <c r="C112" s="16">
        <v>200170</v>
      </c>
      <c r="D112" s="127" t="s">
        <v>97</v>
      </c>
      <c r="E112" s="128" t="s">
        <v>108</v>
      </c>
      <c r="F112" s="158">
        <v>51206</v>
      </c>
      <c r="G112" s="158">
        <v>51206</v>
      </c>
      <c r="H112" s="158">
        <v>51883</v>
      </c>
      <c r="I112" s="158">
        <v>52963</v>
      </c>
      <c r="J112" s="158">
        <v>54109</v>
      </c>
      <c r="K112" s="158">
        <v>55370</v>
      </c>
      <c r="L112" s="158">
        <v>56756</v>
      </c>
      <c r="M112" s="158">
        <v>51206</v>
      </c>
      <c r="N112" s="158">
        <v>51206</v>
      </c>
      <c r="O112" s="158">
        <v>51883</v>
      </c>
      <c r="P112" s="158">
        <v>52963</v>
      </c>
      <c r="AP112" s="20"/>
      <c r="AQ112" s="20"/>
      <c r="AR112" s="20"/>
      <c r="AS112" s="53"/>
      <c r="AT112" s="53"/>
      <c r="AU112" s="57"/>
      <c r="AV112" s="57"/>
      <c r="AW112" s="57"/>
      <c r="AX112" s="57"/>
      <c r="AY112" s="57"/>
      <c r="AZ112" s="57"/>
      <c r="BA112" s="48"/>
      <c r="BB112" s="21"/>
      <c r="BC112" s="21"/>
      <c r="BD112" s="21"/>
      <c r="BE112" s="21"/>
      <c r="BF112" s="21"/>
      <c r="BG112" s="21"/>
      <c r="BH112" s="21"/>
      <c r="BI112" s="21"/>
    </row>
    <row r="113" spans="1:61" s="15" customFormat="1" ht="15.75">
      <c r="A113" s="16">
        <v>601000</v>
      </c>
      <c r="B113" s="16">
        <f t="shared" si="107"/>
        <v>601201170</v>
      </c>
      <c r="C113" s="16">
        <v>201170</v>
      </c>
      <c r="D113" s="89" t="s">
        <v>83</v>
      </c>
      <c r="E113" s="102" t="s">
        <v>628</v>
      </c>
      <c r="F113" s="136" t="s">
        <v>593</v>
      </c>
      <c r="G113" s="64">
        <f>IF(F112,G112/F112*100,0)</f>
        <v>100</v>
      </c>
      <c r="H113" s="64">
        <f t="shared" ref="H113" si="356">IF(G112,H112/G112*100,0)</f>
        <v>101.32211069015349</v>
      </c>
      <c r="I113" s="64">
        <f t="shared" ref="I113" si="357">IF(H112,I112/H112*100,0)</f>
        <v>102.08160669198003</v>
      </c>
      <c r="J113" s="64">
        <f t="shared" ref="J113" si="358">IF(I112,J112/I112*100,0)</f>
        <v>102.16377471064706</v>
      </c>
      <c r="K113" s="64">
        <f t="shared" ref="K113" si="359">IF(J112,K112/J112*100,0)</f>
        <v>102.33048106599641</v>
      </c>
      <c r="L113" s="64">
        <f t="shared" ref="L113" si="360">IF(K112,L112/K112*100,0)</f>
        <v>102.5031605562579</v>
      </c>
      <c r="M113" s="136" t="s">
        <v>593</v>
      </c>
      <c r="N113" s="64">
        <f t="shared" ref="N113" si="361">IF(M112,N112/M112*100,0)</f>
        <v>100</v>
      </c>
      <c r="O113" s="64">
        <f t="shared" ref="O113" si="362">IF(N112,O112/N112*100,0)</f>
        <v>101.32211069015349</v>
      </c>
      <c r="P113" s="64">
        <f t="shared" ref="P113" si="363">IF(O112,P112/O112*100,0)</f>
        <v>102.08160669198003</v>
      </c>
      <c r="AP113" s="20"/>
      <c r="AQ113" s="20"/>
      <c r="AR113" s="20"/>
      <c r="AS113" s="44"/>
      <c r="AT113" s="44"/>
      <c r="AU113" s="48"/>
      <c r="AV113" s="48"/>
      <c r="AW113" s="48"/>
      <c r="AX113" s="48"/>
      <c r="AY113" s="48"/>
      <c r="AZ113" s="48"/>
      <c r="BA113" s="48"/>
      <c r="BB113" s="21"/>
      <c r="BC113" s="21"/>
      <c r="BD113" s="21"/>
      <c r="BE113" s="21"/>
      <c r="BF113" s="21"/>
      <c r="BG113" s="21"/>
      <c r="BH113" s="21"/>
      <c r="BI113" s="21"/>
    </row>
    <row r="114" spans="1:61" s="15" customFormat="1" ht="31.5">
      <c r="A114" s="16">
        <v>601010</v>
      </c>
      <c r="B114" s="16">
        <f t="shared" si="107"/>
        <v>601200180</v>
      </c>
      <c r="C114" s="16">
        <v>200180</v>
      </c>
      <c r="D114" s="127" t="s">
        <v>98</v>
      </c>
      <c r="E114" s="128" t="s">
        <v>108</v>
      </c>
      <c r="F114" s="158">
        <v>29700</v>
      </c>
      <c r="G114" s="158">
        <v>29700</v>
      </c>
      <c r="H114" s="158">
        <v>31100</v>
      </c>
      <c r="I114" s="158">
        <v>31100</v>
      </c>
      <c r="J114" s="158">
        <v>31300</v>
      </c>
      <c r="K114" s="158">
        <v>31300</v>
      </c>
      <c r="L114" s="158">
        <v>31300</v>
      </c>
      <c r="M114" s="158">
        <v>29700</v>
      </c>
      <c r="N114" s="158">
        <v>29700</v>
      </c>
      <c r="O114" s="158">
        <v>31100</v>
      </c>
      <c r="P114" s="158">
        <v>31100</v>
      </c>
      <c r="AP114" s="20"/>
      <c r="AQ114" s="20"/>
      <c r="AR114" s="20"/>
      <c r="AS114" s="47"/>
      <c r="AT114" s="47"/>
      <c r="AU114" s="57"/>
      <c r="AV114" s="57"/>
      <c r="AW114" s="57"/>
      <c r="AX114" s="57"/>
      <c r="AY114" s="57"/>
      <c r="AZ114" s="57"/>
      <c r="BA114" s="48"/>
      <c r="BB114" s="21"/>
      <c r="BC114" s="21"/>
      <c r="BD114" s="21"/>
      <c r="BE114" s="21"/>
      <c r="BF114" s="21"/>
      <c r="BG114" s="21"/>
      <c r="BH114" s="21"/>
      <c r="BI114" s="21"/>
    </row>
    <row r="115" spans="1:61" s="15" customFormat="1" ht="15.75">
      <c r="A115" s="16">
        <v>601020</v>
      </c>
      <c r="B115" s="16">
        <f t="shared" ref="B115:B175" si="364">VALUE(CONCATENATE($A$2,$C$4,C115))</f>
        <v>601201180</v>
      </c>
      <c r="C115" s="16">
        <v>201180</v>
      </c>
      <c r="D115" s="89" t="s">
        <v>83</v>
      </c>
      <c r="E115" s="102" t="s">
        <v>628</v>
      </c>
      <c r="F115" s="136" t="s">
        <v>593</v>
      </c>
      <c r="G115" s="64">
        <f>IF(F114,G114/F114*100,0)</f>
        <v>100</v>
      </c>
      <c r="H115" s="64">
        <f t="shared" ref="H115" si="365">IF(G114,H114/G114*100,0)</f>
        <v>104.71380471380472</v>
      </c>
      <c r="I115" s="64">
        <f t="shared" ref="I115" si="366">IF(H114,I114/H114*100,0)</f>
        <v>100</v>
      </c>
      <c r="J115" s="64">
        <f t="shared" ref="J115" si="367">IF(I114,J114/I114*100,0)</f>
        <v>100.64308681672026</v>
      </c>
      <c r="K115" s="64">
        <f t="shared" ref="K115" si="368">IF(J114,K114/J114*100,0)</f>
        <v>100</v>
      </c>
      <c r="L115" s="64">
        <f t="shared" ref="L115" si="369">IF(K114,L114/K114*100,0)</f>
        <v>100</v>
      </c>
      <c r="M115" s="136" t="s">
        <v>593</v>
      </c>
      <c r="N115" s="64">
        <f t="shared" ref="N115" si="370">IF(M114,N114/M114*100,0)</f>
        <v>100</v>
      </c>
      <c r="O115" s="64">
        <f t="shared" ref="O115" si="371">IF(N114,O114/N114*100,0)</f>
        <v>104.71380471380472</v>
      </c>
      <c r="P115" s="64">
        <f>IF(O114,P114/O114*100,0)</f>
        <v>100</v>
      </c>
      <c r="AP115" s="20"/>
      <c r="AQ115" s="20"/>
      <c r="AR115" s="20"/>
      <c r="AS115" s="47"/>
      <c r="AT115" s="47"/>
      <c r="AU115" s="57"/>
      <c r="AV115" s="57"/>
      <c r="AW115" s="57"/>
      <c r="AX115" s="57"/>
      <c r="AY115" s="57"/>
      <c r="AZ115" s="57"/>
      <c r="BA115" s="48"/>
      <c r="BB115" s="21"/>
      <c r="BC115" s="21"/>
      <c r="BD115" s="21"/>
      <c r="BE115" s="21"/>
      <c r="BF115" s="21"/>
      <c r="BG115" s="21"/>
      <c r="BH115" s="21"/>
      <c r="BI115" s="21"/>
    </row>
    <row r="116" spans="1:61" s="15" customFormat="1" ht="15.75">
      <c r="A116" s="16">
        <v>601030</v>
      </c>
      <c r="B116" s="16">
        <f t="shared" si="364"/>
        <v>601200185</v>
      </c>
      <c r="C116" s="16">
        <v>200185</v>
      </c>
      <c r="D116" s="127" t="s">
        <v>658</v>
      </c>
      <c r="E116" s="128" t="s">
        <v>108</v>
      </c>
      <c r="F116" s="158"/>
      <c r="G116" s="158"/>
      <c r="H116" s="158"/>
      <c r="I116" s="158"/>
      <c r="J116" s="158"/>
      <c r="K116" s="158"/>
      <c r="L116" s="158"/>
      <c r="M116" s="158"/>
      <c r="N116" s="158"/>
      <c r="O116" s="158"/>
      <c r="P116" s="158"/>
      <c r="AP116" s="20"/>
      <c r="AQ116" s="20"/>
      <c r="AR116" s="20"/>
      <c r="AS116" s="47"/>
      <c r="AT116" s="47"/>
      <c r="AU116" s="57"/>
      <c r="AV116" s="57"/>
      <c r="AW116" s="57"/>
      <c r="AX116" s="57"/>
      <c r="AY116" s="57"/>
      <c r="AZ116" s="57"/>
      <c r="BA116" s="48"/>
      <c r="BB116" s="21"/>
      <c r="BC116" s="21"/>
      <c r="BD116" s="21"/>
      <c r="BE116" s="21"/>
      <c r="BF116" s="21"/>
      <c r="BG116" s="21"/>
      <c r="BH116" s="21"/>
      <c r="BI116" s="21"/>
    </row>
    <row r="117" spans="1:61" s="15" customFormat="1" ht="15.75">
      <c r="A117" s="16">
        <v>601040</v>
      </c>
      <c r="B117" s="16">
        <f t="shared" ref="B117" si="372">VALUE(CONCATENATE($A$2,$C$4,C117))</f>
        <v>601201185</v>
      </c>
      <c r="C117" s="16">
        <v>201185</v>
      </c>
      <c r="D117" s="89" t="s">
        <v>83</v>
      </c>
      <c r="E117" s="102" t="s">
        <v>628</v>
      </c>
      <c r="F117" s="136" t="s">
        <v>593</v>
      </c>
      <c r="G117" s="64">
        <f>IF(F116,G116/F116*100,0)</f>
        <v>0</v>
      </c>
      <c r="H117" s="64">
        <f t="shared" ref="H117" si="373">IF(G116,H116/G116*100,0)</f>
        <v>0</v>
      </c>
      <c r="I117" s="64">
        <f t="shared" ref="I117" si="374">IF(H116,I116/H116*100,0)</f>
        <v>0</v>
      </c>
      <c r="J117" s="64">
        <f t="shared" ref="J117" si="375">IF(I116,J116/I116*100,0)</f>
        <v>0</v>
      </c>
      <c r="K117" s="64">
        <f t="shared" ref="K117" si="376">IF(J116,K116/J116*100,0)</f>
        <v>0</v>
      </c>
      <c r="L117" s="64">
        <f>IF(K116,L116/K116*100,0)</f>
        <v>0</v>
      </c>
      <c r="M117" s="136" t="s">
        <v>593</v>
      </c>
      <c r="N117" s="64">
        <f t="shared" ref="N117" si="377">IF(M116,N116/M116*100,0)</f>
        <v>0</v>
      </c>
      <c r="O117" s="64">
        <f t="shared" ref="O117" si="378">IF(N116,O116/N116*100,0)</f>
        <v>0</v>
      </c>
      <c r="P117" s="64">
        <f>IF(O116,P116/O116*100,0)</f>
        <v>0</v>
      </c>
      <c r="AP117" s="20"/>
      <c r="AQ117" s="20"/>
      <c r="AR117" s="20"/>
      <c r="AS117" s="47"/>
      <c r="AT117" s="47"/>
      <c r="AU117" s="57"/>
      <c r="AV117" s="57"/>
      <c r="AW117" s="57"/>
      <c r="AX117" s="57"/>
      <c r="AY117" s="57"/>
      <c r="AZ117" s="57"/>
      <c r="BA117" s="48"/>
      <c r="BB117" s="21"/>
      <c r="BC117" s="21"/>
      <c r="BD117" s="21"/>
      <c r="BE117" s="21"/>
      <c r="BF117" s="21"/>
      <c r="BG117" s="21"/>
      <c r="BH117" s="21"/>
      <c r="BI117" s="21"/>
    </row>
    <row r="118" spans="1:61" s="15" customFormat="1" ht="47.25">
      <c r="A118" s="16">
        <v>601050</v>
      </c>
      <c r="B118" s="16">
        <f t="shared" si="364"/>
        <v>601200190</v>
      </c>
      <c r="C118" s="16">
        <v>200190</v>
      </c>
      <c r="D118" s="155" t="s">
        <v>102</v>
      </c>
      <c r="E118" s="128" t="s">
        <v>108</v>
      </c>
      <c r="F118" s="158"/>
      <c r="G118" s="158"/>
      <c r="H118" s="158"/>
      <c r="I118" s="158"/>
      <c r="J118" s="158"/>
      <c r="K118" s="158"/>
      <c r="L118" s="158"/>
      <c r="M118" s="158"/>
      <c r="N118" s="158"/>
      <c r="O118" s="158"/>
      <c r="P118" s="158"/>
      <c r="AP118" s="20"/>
      <c r="AQ118" s="20"/>
      <c r="AR118" s="20"/>
      <c r="AS118" s="43"/>
      <c r="AT118" s="43"/>
      <c r="AU118" s="57"/>
      <c r="AV118" s="57"/>
      <c r="AW118" s="57"/>
      <c r="AX118" s="48"/>
      <c r="AY118" s="48"/>
      <c r="AZ118" s="48"/>
      <c r="BA118" s="48"/>
      <c r="BB118" s="21"/>
      <c r="BC118" s="21"/>
      <c r="BD118" s="21"/>
      <c r="BE118" s="21"/>
      <c r="BF118" s="21"/>
      <c r="BG118" s="21"/>
      <c r="BH118" s="21"/>
      <c r="BI118" s="21"/>
    </row>
    <row r="119" spans="1:61" s="15" customFormat="1" ht="15.75">
      <c r="A119" s="16">
        <v>601060</v>
      </c>
      <c r="B119" s="16">
        <f t="shared" si="364"/>
        <v>601201190</v>
      </c>
      <c r="C119" s="16">
        <v>201190</v>
      </c>
      <c r="D119" s="90" t="s">
        <v>83</v>
      </c>
      <c r="E119" s="102" t="s">
        <v>628</v>
      </c>
      <c r="F119" s="136" t="s">
        <v>593</v>
      </c>
      <c r="G119" s="64">
        <f>IF(F118,G118/F118*100,0)</f>
        <v>0</v>
      </c>
      <c r="H119" s="64">
        <f t="shared" ref="H119" si="379">IF(G118,H118/G118*100,0)</f>
        <v>0</v>
      </c>
      <c r="I119" s="64">
        <f t="shared" ref="I119" si="380">IF(H118,I118/H118*100,0)</f>
        <v>0</v>
      </c>
      <c r="J119" s="64">
        <f t="shared" ref="J119" si="381">IF(I118,J118/I118*100,0)</f>
        <v>0</v>
      </c>
      <c r="K119" s="64">
        <f t="shared" ref="K119" si="382">IF(J118,K118/J118*100,0)</f>
        <v>0</v>
      </c>
      <c r="L119" s="64">
        <f t="shared" ref="L119" si="383">IF(K118,L118/K118*100,0)</f>
        <v>0</v>
      </c>
      <c r="M119" s="136" t="s">
        <v>593</v>
      </c>
      <c r="N119" s="64">
        <f t="shared" ref="N119" si="384">IF(M118,N118/M118*100,0)</f>
        <v>0</v>
      </c>
      <c r="O119" s="64">
        <f t="shared" ref="O119" si="385">IF(N118,O118/N118*100,0)</f>
        <v>0</v>
      </c>
      <c r="P119" s="64">
        <f t="shared" ref="P119" si="386">IF(O118,P118/O118*100,0)</f>
        <v>0</v>
      </c>
      <c r="AP119" s="20"/>
      <c r="AQ119" s="20"/>
      <c r="AR119" s="20"/>
      <c r="AS119" s="44"/>
      <c r="AT119" s="44"/>
      <c r="AU119" s="48"/>
      <c r="AV119" s="48"/>
      <c r="AW119" s="48"/>
      <c r="AX119" s="48"/>
      <c r="AY119" s="48"/>
      <c r="AZ119" s="48"/>
      <c r="BA119" s="48"/>
      <c r="BB119" s="21"/>
      <c r="BC119" s="21"/>
      <c r="BD119" s="21"/>
      <c r="BE119" s="21"/>
      <c r="BF119" s="21"/>
      <c r="BG119" s="21"/>
      <c r="BH119" s="21"/>
      <c r="BI119" s="21"/>
    </row>
    <row r="120" spans="1:61" s="15" customFormat="1" ht="31.5">
      <c r="A120" s="16">
        <v>601070</v>
      </c>
      <c r="B120" s="16">
        <f t="shared" si="364"/>
        <v>601200200</v>
      </c>
      <c r="C120" s="16">
        <v>200200</v>
      </c>
      <c r="D120" s="155" t="s">
        <v>103</v>
      </c>
      <c r="E120" s="128" t="s">
        <v>108</v>
      </c>
      <c r="F120" s="158">
        <v>18768.580000000002</v>
      </c>
      <c r="G120" s="158">
        <v>18768.580000000002</v>
      </c>
      <c r="H120" s="158">
        <v>20734.61</v>
      </c>
      <c r="I120" s="158">
        <v>20734.61</v>
      </c>
      <c r="J120" s="158">
        <v>20734.61</v>
      </c>
      <c r="K120" s="158">
        <v>20734.61</v>
      </c>
      <c r="L120" s="158">
        <v>20734.61</v>
      </c>
      <c r="M120" s="158">
        <v>18768.580000000002</v>
      </c>
      <c r="N120" s="158">
        <v>18768.580000000002</v>
      </c>
      <c r="O120" s="158">
        <v>20734.61</v>
      </c>
      <c r="P120" s="158">
        <v>20734.61</v>
      </c>
      <c r="AP120" s="20"/>
      <c r="AQ120" s="20"/>
      <c r="AR120" s="20"/>
      <c r="AS120" s="52"/>
      <c r="AT120" s="52"/>
      <c r="AU120" s="57"/>
      <c r="AV120" s="57"/>
      <c r="AW120" s="58"/>
      <c r="AX120" s="58"/>
      <c r="AY120" s="58"/>
      <c r="AZ120" s="58"/>
      <c r="BA120" s="48"/>
      <c r="BB120" s="21"/>
      <c r="BC120" s="21"/>
      <c r="BD120" s="21"/>
      <c r="BE120" s="21"/>
      <c r="BF120" s="21"/>
      <c r="BG120" s="21"/>
      <c r="BH120" s="21"/>
      <c r="BI120" s="21"/>
    </row>
    <row r="121" spans="1:61" s="15" customFormat="1" ht="15.75">
      <c r="A121" s="16">
        <v>601080</v>
      </c>
      <c r="B121" s="16">
        <f t="shared" si="364"/>
        <v>601201200</v>
      </c>
      <c r="C121" s="16">
        <v>201200</v>
      </c>
      <c r="D121" s="90" t="s">
        <v>83</v>
      </c>
      <c r="E121" s="102" t="s">
        <v>628</v>
      </c>
      <c r="F121" s="136" t="s">
        <v>593</v>
      </c>
      <c r="G121" s="64">
        <f>IF(F120,G120/F120*100,0)</f>
        <v>100</v>
      </c>
      <c r="H121" s="64">
        <f t="shared" ref="H121" si="387">IF(G120,H120/G120*100,0)</f>
        <v>110.47511319449845</v>
      </c>
      <c r="I121" s="64">
        <f t="shared" ref="I121" si="388">IF(H120,I120/H120*100,0)</f>
        <v>100</v>
      </c>
      <c r="J121" s="64">
        <f t="shared" ref="J121" si="389">IF(I120,J120/I120*100,0)</f>
        <v>100</v>
      </c>
      <c r="K121" s="64">
        <f t="shared" ref="K121" si="390">IF(J120,K120/J120*100,0)</f>
        <v>100</v>
      </c>
      <c r="L121" s="64">
        <f t="shared" ref="L121" si="391">IF(K120,L120/K120*100,0)</f>
        <v>100</v>
      </c>
      <c r="M121" s="136" t="s">
        <v>593</v>
      </c>
      <c r="N121" s="64">
        <f t="shared" ref="N121" si="392">IF(M120,N120/M120*100,0)</f>
        <v>100</v>
      </c>
      <c r="O121" s="64">
        <f t="shared" ref="O121" si="393">IF(N120,O120/N120*100,0)</f>
        <v>110.47511319449845</v>
      </c>
      <c r="P121" s="64">
        <f t="shared" ref="P121" si="394">IF(O120,P120/O120*100,0)</f>
        <v>100</v>
      </c>
      <c r="AP121" s="20"/>
      <c r="AQ121" s="20"/>
      <c r="AR121" s="20"/>
      <c r="AS121" s="47"/>
      <c r="AT121" s="47"/>
      <c r="AU121" s="57"/>
      <c r="AV121" s="57"/>
      <c r="AW121" s="58"/>
      <c r="AX121" s="58"/>
      <c r="AY121" s="58"/>
      <c r="AZ121" s="58"/>
      <c r="BA121" s="48"/>
      <c r="BB121" s="21"/>
      <c r="BC121" s="21"/>
      <c r="BD121" s="21"/>
      <c r="BE121" s="21"/>
      <c r="BF121" s="21"/>
      <c r="BG121" s="21"/>
      <c r="BH121" s="21"/>
      <c r="BI121" s="21"/>
    </row>
    <row r="122" spans="1:61" s="15" customFormat="1" ht="39">
      <c r="A122" s="16">
        <v>601090</v>
      </c>
      <c r="B122" s="16">
        <f t="shared" si="364"/>
        <v>601300000</v>
      </c>
      <c r="C122" s="16">
        <v>300000</v>
      </c>
      <c r="D122" s="132" t="s">
        <v>104</v>
      </c>
      <c r="E122" s="151" t="s">
        <v>109</v>
      </c>
      <c r="F122" s="156">
        <f t="shared" ref="F122:P122" si="395">ROUND(F125+F131+F133+F135+F137+F139+F141+F148+F150+F152+F154+F156+F158+F160+F162+F164+F166+F168+F170,2)</f>
        <v>69006.09</v>
      </c>
      <c r="G122" s="156">
        <f t="shared" si="395"/>
        <v>69811.5</v>
      </c>
      <c r="H122" s="156">
        <f t="shared" si="395"/>
        <v>73521.55</v>
      </c>
      <c r="I122" s="156">
        <f t="shared" si="395"/>
        <v>77549.539999999994</v>
      </c>
      <c r="J122" s="156">
        <f t="shared" si="395"/>
        <v>78622.149999999994</v>
      </c>
      <c r="K122" s="156">
        <f t="shared" si="395"/>
        <v>78834</v>
      </c>
      <c r="L122" s="156">
        <f t="shared" si="395"/>
        <v>79066.850000000006</v>
      </c>
      <c r="M122" s="156">
        <f t="shared" si="395"/>
        <v>17538.599999999999</v>
      </c>
      <c r="N122" s="156">
        <f t="shared" si="395"/>
        <v>17384.98</v>
      </c>
      <c r="O122" s="156">
        <f t="shared" si="395"/>
        <v>18175.830000000002</v>
      </c>
      <c r="P122" s="156">
        <f t="shared" si="395"/>
        <v>19387.39</v>
      </c>
      <c r="R122" s="135" t="s">
        <v>625</v>
      </c>
      <c r="AP122" s="20"/>
      <c r="AQ122" s="20"/>
      <c r="AR122" s="20"/>
      <c r="AS122" s="53"/>
      <c r="AT122" s="53"/>
      <c r="AU122" s="57"/>
      <c r="AV122" s="57"/>
      <c r="AW122" s="57"/>
      <c r="AX122" s="57"/>
      <c r="AY122" s="57"/>
      <c r="AZ122" s="57"/>
      <c r="BA122" s="48"/>
      <c r="BB122" s="21"/>
      <c r="BC122" s="21"/>
      <c r="BD122" s="21"/>
      <c r="BE122" s="21"/>
      <c r="BF122" s="21"/>
      <c r="BG122" s="21"/>
      <c r="BH122" s="21"/>
      <c r="BI122" s="21"/>
    </row>
    <row r="123" spans="1:61" s="15" customFormat="1" ht="15.75">
      <c r="A123" s="16">
        <v>601100</v>
      </c>
      <c r="B123" s="16">
        <f t="shared" si="364"/>
        <v>601301000</v>
      </c>
      <c r="C123" s="16">
        <v>301000</v>
      </c>
      <c r="D123" s="91" t="s">
        <v>83</v>
      </c>
      <c r="E123" s="102" t="s">
        <v>628</v>
      </c>
      <c r="F123" s="136" t="s">
        <v>593</v>
      </c>
      <c r="G123" s="64">
        <f>IF(F122,G122/F122*100,0)</f>
        <v>101.16715785519801</v>
      </c>
      <c r="H123" s="64">
        <f t="shared" ref="H123" si="396">IF(G122,H122/G122*100,0)</f>
        <v>105.3143823009103</v>
      </c>
      <c r="I123" s="64">
        <f t="shared" ref="I123" si="397">IF(H122,I122/H122*100,0)</f>
        <v>105.4786521774908</v>
      </c>
      <c r="J123" s="64">
        <f t="shared" ref="J123" si="398">IF(I122,J122/I122*100,0)</f>
        <v>101.38312877162134</v>
      </c>
      <c r="K123" s="64">
        <f t="shared" ref="K123" si="399">IF(J122,K122/J122*100,0)</f>
        <v>100.26945332835595</v>
      </c>
      <c r="L123" s="64">
        <f t="shared" ref="L123" si="400">IF(K122,L122/K122*100,0)</f>
        <v>100.29536748103611</v>
      </c>
      <c r="M123" s="136" t="s">
        <v>593</v>
      </c>
      <c r="N123" s="64">
        <f t="shared" ref="N123" si="401">IF(M122,N122/M122*100,0)</f>
        <v>99.124103406201186</v>
      </c>
      <c r="O123" s="64">
        <f t="shared" ref="O123" si="402">IF(N122,O122/N122*100,0)</f>
        <v>104.54904175903567</v>
      </c>
      <c r="P123" s="64">
        <f t="shared" ref="P123" si="403">IF(O122,P122/O122*100,0)</f>
        <v>106.66577537311912</v>
      </c>
      <c r="AP123" s="20"/>
      <c r="AQ123" s="20"/>
      <c r="AR123" s="20"/>
      <c r="AS123" s="44"/>
      <c r="AT123" s="44"/>
      <c r="AU123" s="48"/>
      <c r="AV123" s="48"/>
      <c r="AW123" s="48"/>
      <c r="AX123" s="48"/>
      <c r="AY123" s="48"/>
      <c r="AZ123" s="48"/>
      <c r="BA123" s="48"/>
      <c r="BB123" s="21"/>
      <c r="BC123" s="21"/>
      <c r="BD123" s="21"/>
      <c r="BE123" s="21"/>
      <c r="BF123" s="21"/>
      <c r="BG123" s="21"/>
      <c r="BH123" s="21"/>
      <c r="BI123" s="21"/>
    </row>
    <row r="124" spans="1:61" s="15" customFormat="1" ht="63">
      <c r="A124" s="16">
        <v>601110</v>
      </c>
      <c r="B124" s="16"/>
      <c r="C124" s="16"/>
      <c r="D124" s="68" t="s">
        <v>125</v>
      </c>
      <c r="E124" s="34" t="s">
        <v>109</v>
      </c>
      <c r="F124" s="160">
        <f t="shared" ref="F124:P124" si="404">ROUND(F125+F131+F133+F135+F137+F139+F141+F148+F150+F152+F154+F156+F158+F160+F162+F164+F166+F168+F170,2)</f>
        <v>69006.09</v>
      </c>
      <c r="G124" s="160">
        <f t="shared" si="404"/>
        <v>69811.5</v>
      </c>
      <c r="H124" s="160">
        <f t="shared" si="404"/>
        <v>73521.55</v>
      </c>
      <c r="I124" s="160">
        <f t="shared" si="404"/>
        <v>77549.539999999994</v>
      </c>
      <c r="J124" s="160">
        <f t="shared" si="404"/>
        <v>78622.149999999994</v>
      </c>
      <c r="K124" s="160">
        <f t="shared" si="404"/>
        <v>78834</v>
      </c>
      <c r="L124" s="160">
        <f t="shared" si="404"/>
        <v>79066.850000000006</v>
      </c>
      <c r="M124" s="160">
        <f t="shared" si="404"/>
        <v>17538.599999999999</v>
      </c>
      <c r="N124" s="160">
        <f t="shared" si="404"/>
        <v>17384.98</v>
      </c>
      <c r="O124" s="160">
        <f t="shared" si="404"/>
        <v>18175.830000000002</v>
      </c>
      <c r="P124" s="160">
        <f t="shared" si="404"/>
        <v>19387.39</v>
      </c>
      <c r="R124" s="181" t="s">
        <v>145</v>
      </c>
      <c r="S124" s="181"/>
      <c r="T124" s="181"/>
      <c r="U124" s="181"/>
      <c r="V124" s="181"/>
      <c r="AP124" s="20"/>
      <c r="AQ124" s="20"/>
      <c r="AR124" s="20"/>
      <c r="AS124" s="51"/>
      <c r="AT124" s="51"/>
      <c r="AU124" s="57"/>
      <c r="AV124" s="57"/>
      <c r="AW124" s="57"/>
      <c r="AX124" s="57"/>
      <c r="AY124" s="57"/>
      <c r="AZ124" s="57"/>
      <c r="BA124" s="48"/>
      <c r="BB124" s="21"/>
      <c r="BC124" s="21"/>
      <c r="BD124" s="21"/>
      <c r="BE124" s="21"/>
      <c r="BF124" s="21"/>
      <c r="BG124" s="21"/>
      <c r="BH124" s="21"/>
      <c r="BI124" s="21"/>
    </row>
    <row r="125" spans="1:61" s="15" customFormat="1" ht="31.5">
      <c r="A125" s="16">
        <v>601120</v>
      </c>
      <c r="B125" s="16">
        <f t="shared" si="364"/>
        <v>601300010</v>
      </c>
      <c r="C125" s="16">
        <v>300010</v>
      </c>
      <c r="D125" s="127" t="s">
        <v>84</v>
      </c>
      <c r="E125" s="128" t="s">
        <v>109</v>
      </c>
      <c r="F125" s="160">
        <f t="shared" ref="F125:L125" si="405">F17*F71*12/1000</f>
        <v>0</v>
      </c>
      <c r="G125" s="160">
        <f t="shared" si="405"/>
        <v>0</v>
      </c>
      <c r="H125" s="160">
        <f t="shared" si="405"/>
        <v>0</v>
      </c>
      <c r="I125" s="160">
        <f t="shared" si="405"/>
        <v>0</v>
      </c>
      <c r="J125" s="160">
        <f t="shared" si="405"/>
        <v>0</v>
      </c>
      <c r="K125" s="160">
        <f t="shared" si="405"/>
        <v>0</v>
      </c>
      <c r="L125" s="160">
        <f t="shared" si="405"/>
        <v>0</v>
      </c>
      <c r="M125" s="160">
        <f>M17*M71*3/1000</f>
        <v>0</v>
      </c>
      <c r="N125" s="160">
        <f>N17*N71*3/1000</f>
        <v>0</v>
      </c>
      <c r="O125" s="160">
        <f>O17*O71*3/1000</f>
        <v>0</v>
      </c>
      <c r="P125" s="160">
        <f>P17*P71*3/1000</f>
        <v>0</v>
      </c>
      <c r="AP125" s="20"/>
      <c r="AQ125" s="20"/>
      <c r="AR125" s="20"/>
      <c r="AS125" s="47"/>
      <c r="AT125" s="47"/>
      <c r="AU125" s="57"/>
      <c r="AV125" s="57"/>
      <c r="AW125" s="58"/>
      <c r="AX125" s="58"/>
      <c r="AY125" s="58"/>
      <c r="AZ125" s="58"/>
      <c r="BA125" s="48"/>
      <c r="BB125" s="21"/>
      <c r="BC125" s="21"/>
      <c r="BD125" s="21"/>
      <c r="BE125" s="21"/>
      <c r="BF125" s="21"/>
      <c r="BG125" s="21"/>
      <c r="BH125" s="21"/>
      <c r="BI125" s="21"/>
    </row>
    <row r="126" spans="1:61" s="15" customFormat="1" ht="15.75">
      <c r="A126" s="16">
        <v>601130</v>
      </c>
      <c r="B126" s="16">
        <f t="shared" si="364"/>
        <v>601301010</v>
      </c>
      <c r="C126" s="16">
        <v>301010</v>
      </c>
      <c r="D126" s="29" t="s">
        <v>83</v>
      </c>
      <c r="E126" s="102" t="s">
        <v>628</v>
      </c>
      <c r="F126" s="136" t="s">
        <v>593</v>
      </c>
      <c r="G126" s="64">
        <f>IF(F125,G125/F125*100,0)</f>
        <v>0</v>
      </c>
      <c r="H126" s="64">
        <f t="shared" ref="H126" si="406">IF(G125,H125/G125*100,0)</f>
        <v>0</v>
      </c>
      <c r="I126" s="64">
        <f t="shared" ref="I126" si="407">IF(H125,I125/H125*100,0)</f>
        <v>0</v>
      </c>
      <c r="J126" s="64">
        <f t="shared" ref="J126" si="408">IF(I125,J125/I125*100,0)</f>
        <v>0</v>
      </c>
      <c r="K126" s="64">
        <f t="shared" ref="K126" si="409">IF(J125,K125/J125*100,0)</f>
        <v>0</v>
      </c>
      <c r="L126" s="64">
        <f t="shared" ref="L126" si="410">IF(K125,L125/K125*100,0)</f>
        <v>0</v>
      </c>
      <c r="M126" s="136" t="s">
        <v>593</v>
      </c>
      <c r="N126" s="64">
        <f t="shared" ref="N126" si="411">IF(M125,N125/M125*100,0)</f>
        <v>0</v>
      </c>
      <c r="O126" s="64">
        <f t="shared" ref="O126" si="412">IF(N125,O125/N125*100,0)</f>
        <v>0</v>
      </c>
      <c r="P126" s="64">
        <f t="shared" ref="P126" si="413">IF(O125,P125/O125*100,0)</f>
        <v>0</v>
      </c>
      <c r="AP126" s="20"/>
      <c r="AQ126" s="20"/>
      <c r="AR126" s="20"/>
      <c r="AS126" s="43"/>
      <c r="AT126" s="43"/>
      <c r="AU126" s="57"/>
      <c r="AV126" s="57"/>
      <c r="AW126" s="57"/>
      <c r="AX126" s="57"/>
      <c r="AY126" s="57"/>
      <c r="AZ126" s="57"/>
      <c r="BA126" s="48"/>
      <c r="BB126" s="21"/>
      <c r="BC126" s="21"/>
      <c r="BD126" s="21"/>
      <c r="BE126" s="21"/>
      <c r="BF126" s="21"/>
      <c r="BG126" s="21"/>
      <c r="BH126" s="21"/>
      <c r="BI126" s="21"/>
    </row>
    <row r="127" spans="1:61" s="15" customFormat="1" ht="47.25">
      <c r="A127" s="16">
        <v>601140</v>
      </c>
      <c r="B127" s="16">
        <f t="shared" si="364"/>
        <v>601300011</v>
      </c>
      <c r="C127" s="16">
        <v>300011</v>
      </c>
      <c r="D127" s="129" t="s">
        <v>133</v>
      </c>
      <c r="E127" s="128" t="s">
        <v>109</v>
      </c>
      <c r="F127" s="160">
        <f t="shared" ref="F127:L127" si="414">F19*F73*12/1000</f>
        <v>88835.4</v>
      </c>
      <c r="G127" s="160">
        <f t="shared" si="414"/>
        <v>95942.232000000004</v>
      </c>
      <c r="H127" s="160">
        <f t="shared" si="414"/>
        <v>95404.847999999998</v>
      </c>
      <c r="I127" s="160">
        <f t="shared" si="414"/>
        <v>99900.24</v>
      </c>
      <c r="J127" s="160">
        <f t="shared" si="414"/>
        <v>100393.2</v>
      </c>
      <c r="K127" s="160">
        <f t="shared" si="414"/>
        <v>101884.8</v>
      </c>
      <c r="L127" s="160">
        <f t="shared" si="414"/>
        <v>107942.39999999999</v>
      </c>
      <c r="M127" s="160">
        <f>M19*M73*3/1000</f>
        <v>23689.439999999999</v>
      </c>
      <c r="N127" s="160">
        <f>N19*N73*3/1000</f>
        <v>23689.439999999999</v>
      </c>
      <c r="O127" s="160">
        <f>O19*O73*3/1000</f>
        <v>24470.723999999998</v>
      </c>
      <c r="P127" s="160">
        <f>P19*P73*3/1000</f>
        <v>24975.06</v>
      </c>
      <c r="AP127" s="20"/>
      <c r="AQ127" s="20"/>
      <c r="AR127" s="20"/>
      <c r="AS127" s="44"/>
      <c r="AT127" s="44"/>
      <c r="AU127" s="45"/>
      <c r="AV127" s="48"/>
      <c r="AW127" s="48"/>
      <c r="AX127" s="48"/>
      <c r="AY127" s="48"/>
      <c r="AZ127" s="48"/>
      <c r="BA127" s="48"/>
      <c r="BB127" s="21"/>
      <c r="BC127" s="21"/>
      <c r="BD127" s="21"/>
      <c r="BE127" s="21"/>
      <c r="BF127" s="21"/>
      <c r="BG127" s="21"/>
      <c r="BH127" s="21"/>
      <c r="BI127" s="21"/>
    </row>
    <row r="128" spans="1:61" s="15" customFormat="1" ht="15.75">
      <c r="A128" s="16">
        <v>601150</v>
      </c>
      <c r="B128" s="16">
        <f t="shared" si="364"/>
        <v>601301011</v>
      </c>
      <c r="C128" s="16">
        <v>301011</v>
      </c>
      <c r="D128" s="89" t="s">
        <v>83</v>
      </c>
      <c r="E128" s="102" t="s">
        <v>628</v>
      </c>
      <c r="F128" s="136" t="s">
        <v>593</v>
      </c>
      <c r="G128" s="64">
        <f>IF(F127,G127/F127*100,0)</f>
        <v>108</v>
      </c>
      <c r="H128" s="64">
        <f t="shared" ref="H128" si="415">IF(G127,H127/G127*100,0)</f>
        <v>99.439887952575461</v>
      </c>
      <c r="I128" s="64">
        <f t="shared" ref="I128" si="416">IF(H127,I127/H127*100,0)</f>
        <v>104.71191149531522</v>
      </c>
      <c r="J128" s="64">
        <f t="shared" ref="J128" si="417">IF(I127,J127/I127*100,0)</f>
        <v>100.49345226798255</v>
      </c>
      <c r="K128" s="64">
        <f t="shared" ref="K128" si="418">IF(J127,K127/J127*100,0)</f>
        <v>101.4857579995458</v>
      </c>
      <c r="L128" s="64">
        <f t="shared" ref="L128" si="419">IF(K127,L127/K127*100,0)</f>
        <v>105.94553849053048</v>
      </c>
      <c r="M128" s="136" t="s">
        <v>593</v>
      </c>
      <c r="N128" s="64">
        <f t="shared" ref="N128" si="420">IF(M127,N127/M127*100,0)</f>
        <v>100</v>
      </c>
      <c r="O128" s="64">
        <f t="shared" ref="O128" si="421">IF(N127,O127/N127*100,0)</f>
        <v>103.29802646242376</v>
      </c>
      <c r="P128" s="64">
        <f t="shared" ref="P128" si="422">IF(O127,P127/O127*100,0)</f>
        <v>102.06097702707939</v>
      </c>
      <c r="AP128" s="20"/>
      <c r="AQ128" s="20"/>
      <c r="AR128" s="20"/>
      <c r="AS128" s="46"/>
      <c r="AT128" s="50"/>
      <c r="AU128" s="48"/>
      <c r="AV128" s="48"/>
      <c r="AW128" s="48"/>
      <c r="AX128" s="48"/>
      <c r="AY128" s="48"/>
      <c r="AZ128" s="48"/>
      <c r="BA128" s="48"/>
      <c r="BB128" s="21"/>
      <c r="BC128" s="21"/>
      <c r="BD128" s="21"/>
      <c r="BE128" s="21"/>
      <c r="BF128" s="21"/>
      <c r="BG128" s="21"/>
      <c r="BH128" s="21"/>
      <c r="BI128" s="21"/>
    </row>
    <row r="129" spans="1:61" s="15" customFormat="1" ht="15.75">
      <c r="A129" s="16">
        <v>601160</v>
      </c>
      <c r="B129" s="16">
        <f t="shared" si="364"/>
        <v>601300012</v>
      </c>
      <c r="C129" s="16">
        <v>300012</v>
      </c>
      <c r="D129" s="129" t="s">
        <v>134</v>
      </c>
      <c r="E129" s="128" t="s">
        <v>109</v>
      </c>
      <c r="F129" s="160">
        <f t="shared" ref="F129:L129" si="423">F21*F75*12/1000</f>
        <v>0</v>
      </c>
      <c r="G129" s="160">
        <f t="shared" si="423"/>
        <v>0</v>
      </c>
      <c r="H129" s="160">
        <f t="shared" si="423"/>
        <v>0</v>
      </c>
      <c r="I129" s="160">
        <f t="shared" si="423"/>
        <v>0</v>
      </c>
      <c r="J129" s="160">
        <f t="shared" si="423"/>
        <v>0</v>
      </c>
      <c r="K129" s="160">
        <f t="shared" si="423"/>
        <v>0</v>
      </c>
      <c r="L129" s="160">
        <f t="shared" si="423"/>
        <v>0</v>
      </c>
      <c r="M129" s="160">
        <f>M21*M75*3/1000</f>
        <v>0</v>
      </c>
      <c r="N129" s="160">
        <f>N21*N75*3/1000</f>
        <v>0</v>
      </c>
      <c r="O129" s="160">
        <f>O21*O75*3/1000</f>
        <v>0</v>
      </c>
      <c r="P129" s="160">
        <f>P21*P75*3/1000</f>
        <v>0</v>
      </c>
      <c r="AP129" s="20"/>
      <c r="AQ129" s="20"/>
      <c r="AR129" s="20"/>
      <c r="AS129" s="43"/>
      <c r="AT129" s="43"/>
      <c r="AU129" s="57"/>
      <c r="AV129" s="57"/>
      <c r="AW129" s="57"/>
      <c r="AX129" s="57"/>
      <c r="AY129" s="57"/>
      <c r="AZ129" s="57"/>
      <c r="BA129" s="48"/>
      <c r="BB129" s="21"/>
      <c r="BC129" s="21"/>
      <c r="BD129" s="21"/>
      <c r="BE129" s="21"/>
      <c r="BF129" s="21"/>
      <c r="BG129" s="21"/>
      <c r="BH129" s="21"/>
      <c r="BI129" s="21"/>
    </row>
    <row r="130" spans="1:61" s="15" customFormat="1" ht="15.75">
      <c r="A130" s="16">
        <v>601170</v>
      </c>
      <c r="B130" s="16">
        <f t="shared" si="364"/>
        <v>601301012</v>
      </c>
      <c r="C130" s="16">
        <v>301012</v>
      </c>
      <c r="D130" s="89" t="s">
        <v>83</v>
      </c>
      <c r="E130" s="102" t="s">
        <v>628</v>
      </c>
      <c r="F130" s="136" t="s">
        <v>593</v>
      </c>
      <c r="G130" s="64">
        <f>IF(F129,G129/F129*100,0)</f>
        <v>0</v>
      </c>
      <c r="H130" s="64">
        <f t="shared" ref="H130" si="424">IF(G129,H129/G129*100,0)</f>
        <v>0</v>
      </c>
      <c r="I130" s="64">
        <f t="shared" ref="I130" si="425">IF(H129,I129/H129*100,0)</f>
        <v>0</v>
      </c>
      <c r="J130" s="64">
        <f t="shared" ref="J130" si="426">IF(I129,J129/I129*100,0)</f>
        <v>0</v>
      </c>
      <c r="K130" s="64">
        <f t="shared" ref="K130" si="427">IF(J129,K129/J129*100,0)</f>
        <v>0</v>
      </c>
      <c r="L130" s="64">
        <f t="shared" ref="L130" si="428">IF(K129,L129/K129*100,0)</f>
        <v>0</v>
      </c>
      <c r="M130" s="136" t="s">
        <v>593</v>
      </c>
      <c r="N130" s="64">
        <f t="shared" ref="N130" si="429">IF(M129,N129/M129*100,0)</f>
        <v>0</v>
      </c>
      <c r="O130" s="64">
        <f t="shared" ref="O130" si="430">IF(N129,O129/N129*100,0)</f>
        <v>0</v>
      </c>
      <c r="P130" s="64">
        <f t="shared" ref="P130" si="431">IF(O129,P129/O129*100,0)</f>
        <v>0</v>
      </c>
      <c r="AP130" s="20"/>
      <c r="AQ130" s="20"/>
      <c r="AR130" s="20"/>
      <c r="AS130" s="44"/>
      <c r="AT130" s="44"/>
      <c r="AU130" s="48"/>
      <c r="AV130" s="48"/>
      <c r="AW130" s="48"/>
      <c r="AX130" s="48"/>
      <c r="AY130" s="48"/>
      <c r="AZ130" s="48"/>
      <c r="BA130" s="48"/>
      <c r="BB130" s="21"/>
      <c r="BC130" s="21"/>
      <c r="BD130" s="21"/>
      <c r="BE130" s="21"/>
      <c r="BF130" s="21"/>
      <c r="BG130" s="21"/>
      <c r="BH130" s="21"/>
      <c r="BI130" s="21"/>
    </row>
    <row r="131" spans="1:61" s="15" customFormat="1" ht="15.75">
      <c r="A131" s="16">
        <v>601180</v>
      </c>
      <c r="B131" s="16">
        <f t="shared" si="364"/>
        <v>601300020</v>
      </c>
      <c r="C131" s="16">
        <v>300020</v>
      </c>
      <c r="D131" s="127" t="s">
        <v>4</v>
      </c>
      <c r="E131" s="128" t="s">
        <v>109</v>
      </c>
      <c r="F131" s="160">
        <f t="shared" ref="F131:L131" si="432">F23*F77*12/1000</f>
        <v>0</v>
      </c>
      <c r="G131" s="160">
        <f t="shared" si="432"/>
        <v>0</v>
      </c>
      <c r="H131" s="160">
        <f t="shared" si="432"/>
        <v>0</v>
      </c>
      <c r="I131" s="160">
        <f t="shared" si="432"/>
        <v>0</v>
      </c>
      <c r="J131" s="160">
        <f t="shared" si="432"/>
        <v>0</v>
      </c>
      <c r="K131" s="160">
        <f t="shared" si="432"/>
        <v>0</v>
      </c>
      <c r="L131" s="160">
        <f t="shared" si="432"/>
        <v>0</v>
      </c>
      <c r="M131" s="160">
        <f>M23*M77*3/1000</f>
        <v>0</v>
      </c>
      <c r="N131" s="160">
        <f>N23*N77*3/1000</f>
        <v>0</v>
      </c>
      <c r="O131" s="160">
        <f>O23*O77*3/1000</f>
        <v>0</v>
      </c>
      <c r="P131" s="160">
        <f>P23*P77*3/1000</f>
        <v>0</v>
      </c>
      <c r="AP131" s="20"/>
      <c r="AQ131" s="20"/>
      <c r="AR131" s="20"/>
      <c r="AS131" s="43"/>
      <c r="AT131" s="43"/>
      <c r="AU131" s="57"/>
      <c r="AV131" s="57"/>
      <c r="AW131" s="57"/>
      <c r="AX131" s="57"/>
      <c r="AY131" s="57"/>
      <c r="AZ131" s="57"/>
      <c r="BA131" s="48"/>
      <c r="BB131" s="21"/>
      <c r="BC131" s="21"/>
      <c r="BD131" s="21"/>
      <c r="BE131" s="21"/>
      <c r="BF131" s="21"/>
      <c r="BG131" s="21"/>
      <c r="BH131" s="21"/>
      <c r="BI131" s="21"/>
    </row>
    <row r="132" spans="1:61" s="15" customFormat="1" ht="15.75">
      <c r="A132" s="16">
        <v>601190</v>
      </c>
      <c r="B132" s="16">
        <f t="shared" si="364"/>
        <v>601301020</v>
      </c>
      <c r="C132" s="16">
        <v>301020</v>
      </c>
      <c r="D132" s="89" t="s">
        <v>83</v>
      </c>
      <c r="E132" s="102" t="s">
        <v>628</v>
      </c>
      <c r="F132" s="136" t="s">
        <v>593</v>
      </c>
      <c r="G132" s="64">
        <f>IF(F131,G131/F131*100,0)</f>
        <v>0</v>
      </c>
      <c r="H132" s="64">
        <f t="shared" ref="H132" si="433">IF(G131,H131/G131*100,0)</f>
        <v>0</v>
      </c>
      <c r="I132" s="64">
        <f t="shared" ref="I132" si="434">IF(H131,I131/H131*100,0)</f>
        <v>0</v>
      </c>
      <c r="J132" s="64">
        <f t="shared" ref="J132" si="435">IF(I131,J131/I131*100,0)</f>
        <v>0</v>
      </c>
      <c r="K132" s="64">
        <f t="shared" ref="K132" si="436">IF(J131,K131/J131*100,0)</f>
        <v>0</v>
      </c>
      <c r="L132" s="64">
        <f t="shared" ref="L132" si="437">IF(K131,L131/K131*100,0)</f>
        <v>0</v>
      </c>
      <c r="M132" s="136" t="s">
        <v>593</v>
      </c>
      <c r="N132" s="64">
        <f t="shared" ref="N132" si="438">IF(M131,N131/M131*100,0)</f>
        <v>0</v>
      </c>
      <c r="O132" s="64">
        <f t="shared" ref="O132" si="439">IF(N131,O131/N131*100,0)</f>
        <v>0</v>
      </c>
      <c r="P132" s="64">
        <f t="shared" ref="P132" si="440">IF(O131,P131/O131*100,0)</f>
        <v>0</v>
      </c>
      <c r="AP132" s="20"/>
      <c r="AQ132" s="20"/>
      <c r="AR132" s="20"/>
      <c r="AS132" s="44"/>
      <c r="AT132" s="44"/>
      <c r="AU132" s="48"/>
      <c r="AV132" s="48"/>
      <c r="AW132" s="48"/>
      <c r="AX132" s="48"/>
      <c r="AY132" s="48"/>
      <c r="AZ132" s="48"/>
      <c r="BA132" s="48"/>
      <c r="BB132" s="21"/>
      <c r="BC132" s="21"/>
      <c r="BD132" s="21"/>
      <c r="BE132" s="21"/>
      <c r="BF132" s="21"/>
      <c r="BG132" s="21"/>
      <c r="BH132" s="21"/>
      <c r="BI132" s="21"/>
    </row>
    <row r="133" spans="1:61" s="15" customFormat="1" ht="15.75">
      <c r="A133" s="16">
        <v>601200</v>
      </c>
      <c r="B133" s="16">
        <f t="shared" si="364"/>
        <v>601300030</v>
      </c>
      <c r="C133" s="16">
        <v>300030</v>
      </c>
      <c r="D133" s="127" t="s">
        <v>5</v>
      </c>
      <c r="E133" s="128" t="s">
        <v>109</v>
      </c>
      <c r="F133" s="161">
        <f t="shared" ref="F133:L133" si="441">F25*F79*12/1000</f>
        <v>0</v>
      </c>
      <c r="G133" s="161">
        <f t="shared" si="441"/>
        <v>0</v>
      </c>
      <c r="H133" s="161">
        <f t="shared" si="441"/>
        <v>0</v>
      </c>
      <c r="I133" s="161">
        <f t="shared" si="441"/>
        <v>0</v>
      </c>
      <c r="J133" s="161">
        <f t="shared" si="441"/>
        <v>0</v>
      </c>
      <c r="K133" s="161">
        <f t="shared" si="441"/>
        <v>0</v>
      </c>
      <c r="L133" s="161">
        <f t="shared" si="441"/>
        <v>0</v>
      </c>
      <c r="M133" s="161">
        <f>M25*M79*3/1000</f>
        <v>0</v>
      </c>
      <c r="N133" s="161">
        <f>N25*N79*3/1000</f>
        <v>0</v>
      </c>
      <c r="O133" s="161">
        <f>O25*O79*3/1000</f>
        <v>0</v>
      </c>
      <c r="P133" s="161">
        <f>P25*P79*3/1000</f>
        <v>0</v>
      </c>
      <c r="AP133" s="20"/>
      <c r="AQ133" s="20"/>
      <c r="AR133" s="20"/>
      <c r="AS133" s="43"/>
      <c r="AT133" s="43"/>
      <c r="AU133" s="57"/>
      <c r="AV133" s="57"/>
      <c r="AW133" s="57"/>
      <c r="AX133" s="57"/>
      <c r="AY133" s="57"/>
      <c r="AZ133" s="57"/>
      <c r="BA133" s="48"/>
      <c r="BB133" s="21"/>
      <c r="BC133" s="21"/>
      <c r="BD133" s="21"/>
      <c r="BE133" s="21"/>
      <c r="BF133" s="21"/>
      <c r="BG133" s="21"/>
      <c r="BH133" s="21"/>
      <c r="BI133" s="21"/>
    </row>
    <row r="134" spans="1:61" s="15" customFormat="1" ht="15.75">
      <c r="A134" s="16">
        <v>601210</v>
      </c>
      <c r="B134" s="16">
        <f t="shared" si="364"/>
        <v>601301030</v>
      </c>
      <c r="C134" s="16">
        <v>301030</v>
      </c>
      <c r="D134" s="89" t="s">
        <v>83</v>
      </c>
      <c r="E134" s="102" t="s">
        <v>628</v>
      </c>
      <c r="F134" s="136" t="s">
        <v>593</v>
      </c>
      <c r="G134" s="64">
        <f>IF(F133,G133/F133*100,0)</f>
        <v>0</v>
      </c>
      <c r="H134" s="64">
        <f t="shared" ref="H134" si="442">IF(G133,H133/G133*100,0)</f>
        <v>0</v>
      </c>
      <c r="I134" s="64">
        <f t="shared" ref="I134" si="443">IF(H133,I133/H133*100,0)</f>
        <v>0</v>
      </c>
      <c r="J134" s="64">
        <f t="shared" ref="J134" si="444">IF(I133,J133/I133*100,0)</f>
        <v>0</v>
      </c>
      <c r="K134" s="64">
        <f t="shared" ref="K134" si="445">IF(J133,K133/J133*100,0)</f>
        <v>0</v>
      </c>
      <c r="L134" s="64">
        <f t="shared" ref="L134" si="446">IF(K133,L133/K133*100,0)</f>
        <v>0</v>
      </c>
      <c r="M134" s="136" t="s">
        <v>593</v>
      </c>
      <c r="N134" s="64">
        <f t="shared" ref="N134" si="447">IF(M133,N133/M133*100,0)</f>
        <v>0</v>
      </c>
      <c r="O134" s="64">
        <f t="shared" ref="O134" si="448">IF(N133,O133/N133*100,0)</f>
        <v>0</v>
      </c>
      <c r="P134" s="64">
        <f t="shared" ref="P134" si="449">IF(O133,P133/O133*100,0)</f>
        <v>0</v>
      </c>
      <c r="AP134" s="20"/>
      <c r="AQ134" s="20"/>
      <c r="AR134" s="20"/>
      <c r="AS134" s="44"/>
      <c r="AT134" s="44"/>
      <c r="AU134" s="48"/>
      <c r="AV134" s="48"/>
      <c r="AW134" s="48"/>
      <c r="AX134" s="48"/>
      <c r="AY134" s="48"/>
      <c r="AZ134" s="48"/>
      <c r="BA134" s="48"/>
      <c r="BB134" s="21"/>
      <c r="BC134" s="21"/>
      <c r="BD134" s="21"/>
      <c r="BE134" s="21"/>
      <c r="BF134" s="21"/>
      <c r="BG134" s="21"/>
      <c r="BH134" s="21"/>
      <c r="BI134" s="21"/>
    </row>
    <row r="135" spans="1:61" s="15" customFormat="1" ht="31.5">
      <c r="A135" s="16">
        <v>601220</v>
      </c>
      <c r="B135" s="16">
        <f t="shared" si="364"/>
        <v>601300040</v>
      </c>
      <c r="C135" s="16">
        <v>300040</v>
      </c>
      <c r="D135" s="127" t="s">
        <v>8</v>
      </c>
      <c r="E135" s="128" t="s">
        <v>109</v>
      </c>
      <c r="F135" s="160">
        <f t="shared" ref="F135:L135" si="450">F27*F81*12/1000</f>
        <v>0</v>
      </c>
      <c r="G135" s="160">
        <f t="shared" si="450"/>
        <v>0</v>
      </c>
      <c r="H135" s="160">
        <f t="shared" si="450"/>
        <v>0</v>
      </c>
      <c r="I135" s="160">
        <f t="shared" si="450"/>
        <v>0</v>
      </c>
      <c r="J135" s="160">
        <f t="shared" si="450"/>
        <v>0</v>
      </c>
      <c r="K135" s="160">
        <f t="shared" si="450"/>
        <v>0</v>
      </c>
      <c r="L135" s="160">
        <f t="shared" si="450"/>
        <v>0</v>
      </c>
      <c r="M135" s="160">
        <f>M27*M81*3/1000</f>
        <v>0</v>
      </c>
      <c r="N135" s="160">
        <f>N27*N81*3/1000</f>
        <v>0</v>
      </c>
      <c r="O135" s="160">
        <f>O27*O81*3/1000</f>
        <v>0</v>
      </c>
      <c r="P135" s="160">
        <f>P27*P81*3/1000</f>
        <v>0</v>
      </c>
      <c r="AP135" s="20"/>
      <c r="AQ135" s="20"/>
      <c r="AR135" s="20"/>
      <c r="AS135" s="43"/>
      <c r="AT135" s="43"/>
      <c r="AU135" s="57"/>
      <c r="AV135" s="57"/>
      <c r="AW135" s="57"/>
      <c r="AX135" s="57"/>
      <c r="AY135" s="57"/>
      <c r="AZ135" s="57"/>
      <c r="BA135" s="48"/>
      <c r="BB135" s="21"/>
      <c r="BC135" s="21"/>
      <c r="BD135" s="21"/>
      <c r="BE135" s="21"/>
      <c r="BF135" s="21"/>
      <c r="BG135" s="21"/>
      <c r="BH135" s="21"/>
      <c r="BI135" s="21"/>
    </row>
    <row r="136" spans="1:61" s="15" customFormat="1" ht="15.75">
      <c r="A136" s="16">
        <v>601230</v>
      </c>
      <c r="B136" s="16">
        <f t="shared" si="364"/>
        <v>601301040</v>
      </c>
      <c r="C136" s="16">
        <v>301040</v>
      </c>
      <c r="D136" s="89" t="s">
        <v>83</v>
      </c>
      <c r="E136" s="102" t="s">
        <v>628</v>
      </c>
      <c r="F136" s="136" t="s">
        <v>593</v>
      </c>
      <c r="G136" s="64">
        <f>IF(F135,G135/F135*100,0)</f>
        <v>0</v>
      </c>
      <c r="H136" s="64">
        <f t="shared" ref="H136" si="451">IF(G135,H135/G135*100,0)</f>
        <v>0</v>
      </c>
      <c r="I136" s="64">
        <f t="shared" ref="I136" si="452">IF(H135,I135/H135*100,0)</f>
        <v>0</v>
      </c>
      <c r="J136" s="64">
        <f t="shared" ref="J136" si="453">IF(I135,J135/I135*100,0)</f>
        <v>0</v>
      </c>
      <c r="K136" s="64">
        <f t="shared" ref="K136" si="454">IF(J135,K135/J135*100,0)</f>
        <v>0</v>
      </c>
      <c r="L136" s="64">
        <f t="shared" ref="L136" si="455">IF(K135,L135/K135*100,0)</f>
        <v>0</v>
      </c>
      <c r="M136" s="136" t="s">
        <v>593</v>
      </c>
      <c r="N136" s="64">
        <f t="shared" ref="N136" si="456">IF(M135,N135/M135*100,0)</f>
        <v>0</v>
      </c>
      <c r="O136" s="64">
        <f t="shared" ref="O136" si="457">IF(N135,O135/N135*100,0)</f>
        <v>0</v>
      </c>
      <c r="P136" s="64">
        <f t="shared" ref="P136" si="458">IF(O135,P135/O135*100,0)</f>
        <v>0</v>
      </c>
      <c r="AP136" s="20"/>
      <c r="AQ136" s="20"/>
      <c r="AR136" s="20"/>
      <c r="AS136" s="44"/>
      <c r="AT136" s="44"/>
      <c r="AU136" s="48"/>
      <c r="AV136" s="48"/>
      <c r="AW136" s="48"/>
      <c r="AX136" s="48"/>
      <c r="AY136" s="48"/>
      <c r="AZ136" s="48"/>
      <c r="BA136" s="48"/>
      <c r="BB136" s="21"/>
      <c r="BC136" s="21"/>
      <c r="BD136" s="21"/>
      <c r="BE136" s="21"/>
      <c r="BF136" s="21"/>
      <c r="BG136" s="21"/>
      <c r="BH136" s="21"/>
      <c r="BI136" s="21"/>
    </row>
    <row r="137" spans="1:61" s="15" customFormat="1" ht="47.25">
      <c r="A137" s="16">
        <v>601240</v>
      </c>
      <c r="B137" s="16">
        <f t="shared" si="364"/>
        <v>601300050</v>
      </c>
      <c r="C137" s="16">
        <v>300050</v>
      </c>
      <c r="D137" s="127" t="s">
        <v>86</v>
      </c>
      <c r="E137" s="128" t="s">
        <v>109</v>
      </c>
      <c r="F137" s="160">
        <f t="shared" ref="F137:L137" si="459">F29*F83*12/1000</f>
        <v>0</v>
      </c>
      <c r="G137" s="160">
        <f t="shared" si="459"/>
        <v>0</v>
      </c>
      <c r="H137" s="160">
        <f t="shared" si="459"/>
        <v>0</v>
      </c>
      <c r="I137" s="160">
        <f t="shared" si="459"/>
        <v>0</v>
      </c>
      <c r="J137" s="160">
        <f t="shared" si="459"/>
        <v>0</v>
      </c>
      <c r="K137" s="160">
        <f t="shared" si="459"/>
        <v>0</v>
      </c>
      <c r="L137" s="160">
        <f t="shared" si="459"/>
        <v>0</v>
      </c>
      <c r="M137" s="160">
        <f>M29*M83*3/1000</f>
        <v>0</v>
      </c>
      <c r="N137" s="160">
        <f>N29*N83*3/1000</f>
        <v>0</v>
      </c>
      <c r="O137" s="160">
        <f>O29*O83*3/1000</f>
        <v>0</v>
      </c>
      <c r="P137" s="160">
        <f>P29*P83*3/1000</f>
        <v>0</v>
      </c>
      <c r="AP137" s="20"/>
      <c r="AQ137" s="20"/>
      <c r="AR137" s="20"/>
      <c r="AS137" s="43"/>
      <c r="AT137" s="43"/>
      <c r="AU137" s="57"/>
      <c r="AV137" s="57"/>
      <c r="AW137" s="57"/>
      <c r="AX137" s="57"/>
      <c r="AY137" s="57"/>
      <c r="AZ137" s="57"/>
      <c r="BA137" s="48"/>
      <c r="BB137" s="21"/>
      <c r="BC137" s="21"/>
      <c r="BD137" s="21"/>
      <c r="BE137" s="21"/>
      <c r="BF137" s="21"/>
      <c r="BG137" s="21"/>
      <c r="BH137" s="21"/>
      <c r="BI137" s="21"/>
    </row>
    <row r="138" spans="1:61" s="15" customFormat="1" ht="15.75">
      <c r="A138" s="16">
        <v>601250</v>
      </c>
      <c r="B138" s="16">
        <f t="shared" si="364"/>
        <v>601301050</v>
      </c>
      <c r="C138" s="16">
        <v>301050</v>
      </c>
      <c r="D138" s="89" t="s">
        <v>83</v>
      </c>
      <c r="E138" s="102" t="s">
        <v>628</v>
      </c>
      <c r="F138" s="136" t="s">
        <v>593</v>
      </c>
      <c r="G138" s="64">
        <f>IF(F137,G137/F137*100,0)</f>
        <v>0</v>
      </c>
      <c r="H138" s="64">
        <f t="shared" ref="H138" si="460">IF(G137,H137/G137*100,0)</f>
        <v>0</v>
      </c>
      <c r="I138" s="64">
        <f t="shared" ref="I138" si="461">IF(H137,I137/H137*100,0)</f>
        <v>0</v>
      </c>
      <c r="J138" s="64">
        <f t="shared" ref="J138" si="462">IF(I137,J137/I137*100,0)</f>
        <v>0</v>
      </c>
      <c r="K138" s="64">
        <f t="shared" ref="K138" si="463">IF(J137,K137/J137*100,0)</f>
        <v>0</v>
      </c>
      <c r="L138" s="64">
        <f t="shared" ref="L138" si="464">IF(K137,L137/K137*100,0)</f>
        <v>0</v>
      </c>
      <c r="M138" s="136" t="s">
        <v>593</v>
      </c>
      <c r="N138" s="64">
        <f t="shared" ref="N138" si="465">IF(M137,N137/M137*100,0)</f>
        <v>0</v>
      </c>
      <c r="O138" s="64">
        <f t="shared" ref="O138" si="466">IF(N137,O137/N137*100,0)</f>
        <v>0</v>
      </c>
      <c r="P138" s="64">
        <f t="shared" ref="P138" si="467">IF(O137,P137/O137*100,0)</f>
        <v>0</v>
      </c>
      <c r="AP138" s="20"/>
      <c r="AQ138" s="20"/>
      <c r="AR138" s="20"/>
      <c r="AS138" s="44"/>
      <c r="AT138" s="44"/>
      <c r="AU138" s="48"/>
      <c r="AV138" s="48"/>
      <c r="AW138" s="48"/>
      <c r="AX138" s="48"/>
      <c r="AY138" s="48"/>
      <c r="AZ138" s="48"/>
      <c r="BA138" s="48"/>
      <c r="BB138" s="21"/>
      <c r="BC138" s="21"/>
      <c r="BD138" s="21"/>
      <c r="BE138" s="21"/>
      <c r="BF138" s="21"/>
      <c r="BG138" s="21"/>
      <c r="BH138" s="21"/>
      <c r="BI138" s="21"/>
    </row>
    <row r="139" spans="1:61" s="15" customFormat="1" ht="15.75">
      <c r="A139" s="16">
        <v>601260</v>
      </c>
      <c r="B139" s="16">
        <f t="shared" si="364"/>
        <v>601300060</v>
      </c>
      <c r="C139" s="16">
        <v>300060</v>
      </c>
      <c r="D139" s="127" t="s">
        <v>6</v>
      </c>
      <c r="E139" s="128" t="s">
        <v>109</v>
      </c>
      <c r="F139" s="160">
        <f t="shared" ref="F139:L139" si="468">F31*F85*12/1000</f>
        <v>0</v>
      </c>
      <c r="G139" s="160">
        <f t="shared" si="468"/>
        <v>0</v>
      </c>
      <c r="H139" s="160">
        <f t="shared" si="468"/>
        <v>0</v>
      </c>
      <c r="I139" s="160">
        <f t="shared" si="468"/>
        <v>0</v>
      </c>
      <c r="J139" s="160">
        <f t="shared" si="468"/>
        <v>0</v>
      </c>
      <c r="K139" s="160">
        <f t="shared" si="468"/>
        <v>0</v>
      </c>
      <c r="L139" s="160">
        <f t="shared" si="468"/>
        <v>0</v>
      </c>
      <c r="M139" s="160">
        <f>M31*M85*3/1000</f>
        <v>0</v>
      </c>
      <c r="N139" s="160">
        <f>N31*N85*3/1000</f>
        <v>0</v>
      </c>
      <c r="O139" s="160">
        <f>O31*O85*3/1000</f>
        <v>0</v>
      </c>
      <c r="P139" s="160">
        <f>P31*P85*3/1000</f>
        <v>0</v>
      </c>
      <c r="AP139" s="20"/>
      <c r="AQ139" s="20"/>
      <c r="AR139" s="20"/>
      <c r="AS139" s="43"/>
      <c r="AT139" s="43"/>
      <c r="AU139" s="57"/>
      <c r="AV139" s="57"/>
      <c r="AW139" s="57"/>
      <c r="AX139" s="57"/>
      <c r="AY139" s="57"/>
      <c r="AZ139" s="57"/>
      <c r="BA139" s="48"/>
      <c r="BB139" s="21"/>
      <c r="BC139" s="21"/>
      <c r="BD139" s="21"/>
      <c r="BE139" s="21"/>
      <c r="BF139" s="21"/>
      <c r="BG139" s="21"/>
      <c r="BH139" s="21"/>
      <c r="BI139" s="21"/>
    </row>
    <row r="140" spans="1:61" s="15" customFormat="1" ht="15.75">
      <c r="A140" s="16">
        <v>601270</v>
      </c>
      <c r="B140" s="16">
        <f t="shared" si="364"/>
        <v>601301060</v>
      </c>
      <c r="C140" s="16">
        <v>301060</v>
      </c>
      <c r="D140" s="89" t="s">
        <v>83</v>
      </c>
      <c r="E140" s="102" t="s">
        <v>628</v>
      </c>
      <c r="F140" s="136" t="s">
        <v>593</v>
      </c>
      <c r="G140" s="64">
        <f>IF(F139,G139/F139*100,0)</f>
        <v>0</v>
      </c>
      <c r="H140" s="64">
        <f t="shared" ref="H140" si="469">IF(G139,H139/G139*100,0)</f>
        <v>0</v>
      </c>
      <c r="I140" s="64">
        <f t="shared" ref="I140" si="470">IF(H139,I139/H139*100,0)</f>
        <v>0</v>
      </c>
      <c r="J140" s="64">
        <f t="shared" ref="J140" si="471">IF(I139,J139/I139*100,0)</f>
        <v>0</v>
      </c>
      <c r="K140" s="64">
        <f t="shared" ref="K140" si="472">IF(J139,K139/J139*100,0)</f>
        <v>0</v>
      </c>
      <c r="L140" s="64">
        <f t="shared" ref="L140" si="473">IF(K139,L139/K139*100,0)</f>
        <v>0</v>
      </c>
      <c r="M140" s="136" t="s">
        <v>593</v>
      </c>
      <c r="N140" s="64">
        <f t="shared" ref="N140" si="474">IF(M139,N139/M139*100,0)</f>
        <v>0</v>
      </c>
      <c r="O140" s="64">
        <f t="shared" ref="O140" si="475">IF(N139,O139/N139*100,0)</f>
        <v>0</v>
      </c>
      <c r="P140" s="64">
        <f t="shared" ref="P140" si="476">IF(O139,P139/O139*100,0)</f>
        <v>0</v>
      </c>
      <c r="AP140" s="20"/>
      <c r="AQ140" s="20"/>
      <c r="AR140" s="20"/>
      <c r="AS140" s="44"/>
      <c r="AT140" s="44"/>
      <c r="AU140" s="48"/>
      <c r="AV140" s="48"/>
      <c r="AW140" s="48"/>
      <c r="AX140" s="48"/>
      <c r="AY140" s="48"/>
      <c r="AZ140" s="48"/>
      <c r="BA140" s="48"/>
      <c r="BB140" s="21"/>
      <c r="BC140" s="21"/>
      <c r="BD140" s="21"/>
      <c r="BE140" s="21"/>
      <c r="BF140" s="21"/>
      <c r="BG140" s="21"/>
      <c r="BH140" s="21"/>
      <c r="BI140" s="21"/>
    </row>
    <row r="141" spans="1:61" s="15" customFormat="1" ht="31.5">
      <c r="A141" s="16">
        <v>601280</v>
      </c>
      <c r="B141" s="16">
        <f t="shared" si="364"/>
        <v>601300070</v>
      </c>
      <c r="C141" s="16">
        <v>300070</v>
      </c>
      <c r="D141" s="127" t="s">
        <v>87</v>
      </c>
      <c r="E141" s="128" t="s">
        <v>109</v>
      </c>
      <c r="F141" s="160">
        <f t="shared" ref="F141:L141" si="477">F33*F87*12/1000</f>
        <v>9575.76</v>
      </c>
      <c r="G141" s="160">
        <f t="shared" si="477"/>
        <v>9575.76</v>
      </c>
      <c r="H141" s="160">
        <f t="shared" si="477"/>
        <v>10519.2</v>
      </c>
      <c r="I141" s="160">
        <f t="shared" si="477"/>
        <v>12726.96</v>
      </c>
      <c r="J141" s="160">
        <f t="shared" si="477"/>
        <v>12841.44</v>
      </c>
      <c r="K141" s="160">
        <f t="shared" si="477"/>
        <v>12841.44</v>
      </c>
      <c r="L141" s="160">
        <f t="shared" si="477"/>
        <v>12841.44</v>
      </c>
      <c r="M141" s="160">
        <f>M33*M87*3/1000</f>
        <v>2393.94</v>
      </c>
      <c r="N141" s="160">
        <f>N33*N87*3/1000</f>
        <v>2393.94</v>
      </c>
      <c r="O141" s="160">
        <f>O33*O87*3/1000</f>
        <v>2425.248</v>
      </c>
      <c r="P141" s="160">
        <f>P33*P87*3/1000</f>
        <v>3181.74</v>
      </c>
      <c r="AP141" s="20"/>
      <c r="AQ141" s="20"/>
      <c r="AR141" s="20"/>
      <c r="AS141" s="43"/>
      <c r="AT141" s="43"/>
      <c r="AU141" s="57"/>
      <c r="AV141" s="57"/>
      <c r="AW141" s="57"/>
      <c r="AX141" s="57"/>
      <c r="AY141" s="57"/>
      <c r="AZ141" s="57"/>
      <c r="BA141" s="48"/>
      <c r="BB141" s="21"/>
      <c r="BC141" s="21"/>
      <c r="BD141" s="21"/>
      <c r="BE141" s="21"/>
      <c r="BF141" s="21"/>
      <c r="BG141" s="21"/>
      <c r="BH141" s="21"/>
      <c r="BI141" s="21"/>
    </row>
    <row r="142" spans="1:61" s="15" customFormat="1" ht="15.75">
      <c r="A142" s="16">
        <v>601290</v>
      </c>
      <c r="B142" s="16">
        <f t="shared" si="364"/>
        <v>601301070</v>
      </c>
      <c r="C142" s="16">
        <v>301070</v>
      </c>
      <c r="D142" s="92" t="s">
        <v>83</v>
      </c>
      <c r="E142" s="102" t="s">
        <v>628</v>
      </c>
      <c r="F142" s="136" t="s">
        <v>593</v>
      </c>
      <c r="G142" s="64">
        <f>IF(F141,G141/F141*100,0)</f>
        <v>100</v>
      </c>
      <c r="H142" s="64">
        <f t="shared" ref="H142" si="478">IF(G141,H141/G141*100,0)</f>
        <v>109.85237725256272</v>
      </c>
      <c r="I142" s="64">
        <f t="shared" ref="I142" si="479">IF(H141,I141/H141*100,0)</f>
        <v>120.98790782569016</v>
      </c>
      <c r="J142" s="64">
        <f t="shared" ref="J142" si="480">IF(I141,J141/I141*100,0)</f>
        <v>100.89950781647778</v>
      </c>
      <c r="K142" s="64">
        <f t="shared" ref="K142" si="481">IF(J141,K141/J141*100,0)</f>
        <v>100</v>
      </c>
      <c r="L142" s="64">
        <f t="shared" ref="L142" si="482">IF(K141,L141/K141*100,0)</f>
        <v>100</v>
      </c>
      <c r="M142" s="136" t="s">
        <v>593</v>
      </c>
      <c r="N142" s="64">
        <f t="shared" ref="N142" si="483">IF(M141,N141/M141*100,0)</f>
        <v>100</v>
      </c>
      <c r="O142" s="64">
        <f t="shared" ref="O142" si="484">IF(N141,O141/N141*100,0)</f>
        <v>101.3078022005564</v>
      </c>
      <c r="P142" s="64">
        <f t="shared" ref="P142" si="485">IF(O141,P141/O141*100,0)</f>
        <v>131.19235641056088</v>
      </c>
      <c r="AP142" s="20"/>
      <c r="AQ142" s="20"/>
      <c r="AR142" s="20"/>
      <c r="AS142" s="44"/>
      <c r="AT142" s="44"/>
      <c r="AU142" s="48"/>
      <c r="AV142" s="48"/>
      <c r="AW142" s="48"/>
      <c r="AX142" s="48"/>
      <c r="AY142" s="48"/>
      <c r="AZ142" s="48"/>
      <c r="BA142" s="48"/>
      <c r="BB142" s="21"/>
      <c r="BC142" s="21"/>
      <c r="BD142" s="21"/>
      <c r="BE142" s="21"/>
      <c r="BF142" s="21"/>
      <c r="BG142" s="21"/>
      <c r="BH142" s="21"/>
      <c r="BI142" s="21"/>
    </row>
    <row r="143" spans="1:61" s="15" customFormat="1" ht="15.75">
      <c r="A143" s="16">
        <v>601300</v>
      </c>
      <c r="B143" s="16"/>
      <c r="C143" s="16"/>
      <c r="D143" s="28" t="s">
        <v>88</v>
      </c>
      <c r="E143" s="33"/>
      <c r="F143" s="66"/>
      <c r="G143" s="67"/>
      <c r="H143" s="66"/>
      <c r="I143" s="66"/>
      <c r="J143" s="66"/>
      <c r="K143" s="66"/>
      <c r="L143" s="66"/>
      <c r="M143" s="67"/>
      <c r="N143" s="67"/>
      <c r="O143" s="67"/>
      <c r="P143" s="67"/>
      <c r="AP143" s="20"/>
      <c r="AQ143" s="20"/>
      <c r="AR143" s="20"/>
      <c r="AS143" s="43"/>
      <c r="AT143" s="43"/>
      <c r="AU143" s="57"/>
      <c r="AV143" s="57"/>
      <c r="AW143" s="57"/>
      <c r="AX143" s="57"/>
      <c r="AY143" s="57"/>
      <c r="AZ143" s="57"/>
      <c r="BA143" s="48"/>
      <c r="BB143" s="21"/>
      <c r="BC143" s="21"/>
      <c r="BD143" s="21"/>
      <c r="BE143" s="21"/>
      <c r="BF143" s="21"/>
      <c r="BG143" s="21"/>
      <c r="BH143" s="21"/>
      <c r="BI143" s="21"/>
    </row>
    <row r="144" spans="1:61" s="15" customFormat="1" ht="31.5">
      <c r="A144" s="16">
        <v>601310</v>
      </c>
      <c r="B144" s="16">
        <f t="shared" si="364"/>
        <v>601300071</v>
      </c>
      <c r="C144" s="16">
        <v>300071</v>
      </c>
      <c r="D144" s="129" t="s">
        <v>131</v>
      </c>
      <c r="E144" s="128" t="s">
        <v>109</v>
      </c>
      <c r="F144" s="160">
        <f t="shared" ref="F144:L144" si="486">F36*F90*12/1000</f>
        <v>0</v>
      </c>
      <c r="G144" s="160">
        <f t="shared" si="486"/>
        <v>0</v>
      </c>
      <c r="H144" s="160">
        <f t="shared" si="486"/>
        <v>0</v>
      </c>
      <c r="I144" s="160">
        <f t="shared" si="486"/>
        <v>0</v>
      </c>
      <c r="J144" s="160">
        <f t="shared" si="486"/>
        <v>0</v>
      </c>
      <c r="K144" s="160">
        <f t="shared" si="486"/>
        <v>0</v>
      </c>
      <c r="L144" s="160">
        <f t="shared" si="486"/>
        <v>0</v>
      </c>
      <c r="M144" s="160">
        <f>M36*M90*3/1000</f>
        <v>0</v>
      </c>
      <c r="N144" s="160">
        <f>N36*N90*3/1000</f>
        <v>0</v>
      </c>
      <c r="O144" s="160">
        <f>O36*O90*3/1000</f>
        <v>0</v>
      </c>
      <c r="P144" s="160">
        <f>P36*P90*3/1000</f>
        <v>0</v>
      </c>
      <c r="AP144" s="20"/>
      <c r="AQ144" s="20"/>
      <c r="AR144" s="20"/>
      <c r="AS144" s="44"/>
      <c r="AT144" s="44"/>
      <c r="AU144" s="48"/>
      <c r="AV144" s="48"/>
      <c r="AW144" s="48"/>
      <c r="AX144" s="48"/>
      <c r="AY144" s="48"/>
      <c r="AZ144" s="48"/>
      <c r="BA144" s="48"/>
      <c r="BB144" s="21"/>
      <c r="BC144" s="21"/>
      <c r="BD144" s="21"/>
      <c r="BE144" s="21"/>
      <c r="BF144" s="21"/>
      <c r="BG144" s="21"/>
      <c r="BH144" s="21"/>
      <c r="BI144" s="21"/>
    </row>
    <row r="145" spans="1:61" s="15" customFormat="1" ht="15.75">
      <c r="A145" s="16">
        <v>601320</v>
      </c>
      <c r="B145" s="16">
        <f t="shared" si="364"/>
        <v>601301071</v>
      </c>
      <c r="C145" s="16">
        <v>301071</v>
      </c>
      <c r="D145" s="89" t="s">
        <v>83</v>
      </c>
      <c r="E145" s="102" t="s">
        <v>628</v>
      </c>
      <c r="F145" s="136" t="s">
        <v>593</v>
      </c>
      <c r="G145" s="64">
        <f>IF(F144,G144/F144*100,0)</f>
        <v>0</v>
      </c>
      <c r="H145" s="64">
        <f t="shared" ref="H145" si="487">IF(G144,H144/G144*100,0)</f>
        <v>0</v>
      </c>
      <c r="I145" s="64">
        <f t="shared" ref="I145" si="488">IF(H144,I144/H144*100,0)</f>
        <v>0</v>
      </c>
      <c r="J145" s="64">
        <f t="shared" ref="J145" si="489">IF(I144,J144/I144*100,0)</f>
        <v>0</v>
      </c>
      <c r="K145" s="64">
        <f t="shared" ref="K145" si="490">IF(J144,K144/J144*100,0)</f>
        <v>0</v>
      </c>
      <c r="L145" s="64">
        <f t="shared" ref="L145" si="491">IF(K144,L144/K144*100,0)</f>
        <v>0</v>
      </c>
      <c r="M145" s="136" t="s">
        <v>593</v>
      </c>
      <c r="N145" s="64">
        <f t="shared" ref="N145" si="492">IF(M144,N144/M144*100,0)</f>
        <v>0</v>
      </c>
      <c r="O145" s="64">
        <f t="shared" ref="O145" si="493">IF(N144,O144/N144*100,0)</f>
        <v>0</v>
      </c>
      <c r="P145" s="64">
        <f t="shared" ref="P145" si="494">IF(O144,P144/O144*100,0)</f>
        <v>0</v>
      </c>
      <c r="AP145" s="20"/>
      <c r="AQ145" s="20"/>
      <c r="AR145" s="20"/>
      <c r="AS145" s="53"/>
      <c r="AT145" s="53"/>
      <c r="AU145" s="57"/>
      <c r="AV145" s="57"/>
      <c r="AW145" s="57"/>
      <c r="AX145" s="57"/>
      <c r="AY145" s="57"/>
      <c r="AZ145" s="57"/>
      <c r="BA145" s="48"/>
      <c r="BB145" s="21"/>
      <c r="BC145" s="21"/>
      <c r="BD145" s="21"/>
      <c r="BE145" s="21"/>
      <c r="BF145" s="21"/>
      <c r="BG145" s="21"/>
      <c r="BH145" s="21"/>
      <c r="BI145" s="21"/>
    </row>
    <row r="146" spans="1:61" s="15" customFormat="1" ht="31.5">
      <c r="A146" s="16">
        <v>601330</v>
      </c>
      <c r="B146" s="16">
        <f t="shared" si="364"/>
        <v>601300072</v>
      </c>
      <c r="C146" s="16">
        <v>300072</v>
      </c>
      <c r="D146" s="129" t="s">
        <v>132</v>
      </c>
      <c r="E146" s="128" t="s">
        <v>109</v>
      </c>
      <c r="F146" s="160">
        <f t="shared" ref="F146:L146" si="495">F38*F92*12/1000</f>
        <v>228</v>
      </c>
      <c r="G146" s="160">
        <f t="shared" si="495"/>
        <v>228</v>
      </c>
      <c r="H146" s="160">
        <f t="shared" si="495"/>
        <v>235.2</v>
      </c>
      <c r="I146" s="160">
        <f t="shared" si="495"/>
        <v>300</v>
      </c>
      <c r="J146" s="160">
        <f t="shared" si="495"/>
        <v>312</v>
      </c>
      <c r="K146" s="160">
        <f t="shared" si="495"/>
        <v>324</v>
      </c>
      <c r="L146" s="160">
        <f t="shared" si="495"/>
        <v>336</v>
      </c>
      <c r="M146" s="160">
        <f>M38*M92*3/1000</f>
        <v>57</v>
      </c>
      <c r="N146" s="160">
        <f>N38*N92*3/1000</f>
        <v>57</v>
      </c>
      <c r="O146" s="160">
        <f>O38*O92*3/1000</f>
        <v>58.8</v>
      </c>
      <c r="P146" s="160">
        <f>P38*P92*3/1000</f>
        <v>75</v>
      </c>
      <c r="AP146" s="20"/>
      <c r="AQ146" s="20"/>
      <c r="AR146" s="20"/>
      <c r="AS146" s="44"/>
      <c r="AT146" s="44"/>
      <c r="AU146" s="48"/>
      <c r="AV146" s="48"/>
      <c r="AW146" s="48"/>
      <c r="AX146" s="48"/>
      <c r="AY146" s="48"/>
      <c r="AZ146" s="48"/>
      <c r="BA146" s="48"/>
      <c r="BB146" s="21"/>
      <c r="BC146" s="21"/>
      <c r="BD146" s="21"/>
      <c r="BE146" s="21"/>
      <c r="BF146" s="21"/>
      <c r="BG146" s="21"/>
      <c r="BH146" s="21"/>
      <c r="BI146" s="21"/>
    </row>
    <row r="147" spans="1:61" s="15" customFormat="1" ht="15.75" customHeight="1">
      <c r="A147" s="16">
        <v>601340</v>
      </c>
      <c r="B147" s="16">
        <f t="shared" si="364"/>
        <v>601301072</v>
      </c>
      <c r="C147" s="16">
        <v>301072</v>
      </c>
      <c r="D147" s="89" t="s">
        <v>83</v>
      </c>
      <c r="E147" s="102" t="s">
        <v>628</v>
      </c>
      <c r="F147" s="136" t="s">
        <v>593</v>
      </c>
      <c r="G147" s="64">
        <f>IF(F146,G146/F146*100,0)</f>
        <v>100</v>
      </c>
      <c r="H147" s="64">
        <f t="shared" ref="H147" si="496">IF(G146,H146/G146*100,0)</f>
        <v>103.1578947368421</v>
      </c>
      <c r="I147" s="64">
        <f t="shared" ref="I147" si="497">IF(H146,I146/H146*100,0)</f>
        <v>127.55102040816327</v>
      </c>
      <c r="J147" s="64">
        <f t="shared" ref="J147" si="498">IF(I146,J146/I146*100,0)</f>
        <v>104</v>
      </c>
      <c r="K147" s="64">
        <f t="shared" ref="K147" si="499">IF(J146,K146/J146*100,0)</f>
        <v>103.84615384615385</v>
      </c>
      <c r="L147" s="64">
        <f t="shared" ref="L147" si="500">IF(K146,L146/K146*100,0)</f>
        <v>103.7037037037037</v>
      </c>
      <c r="M147" s="136" t="s">
        <v>593</v>
      </c>
      <c r="N147" s="64">
        <f t="shared" ref="N147" si="501">IF(M146,N146/M146*100,0)</f>
        <v>100</v>
      </c>
      <c r="O147" s="64">
        <f t="shared" ref="O147" si="502">IF(N146,O146/N146*100,0)</f>
        <v>103.1578947368421</v>
      </c>
      <c r="P147" s="64">
        <f t="shared" ref="P147" si="503">IF(O146,P146/O146*100,0)</f>
        <v>127.55102040816327</v>
      </c>
      <c r="AP147" s="21"/>
      <c r="AQ147" s="21"/>
      <c r="AR147" s="21"/>
      <c r="AS147" s="21"/>
      <c r="AT147" s="21"/>
      <c r="AU147" s="21"/>
      <c r="AV147" s="21"/>
      <c r="AW147" s="21"/>
      <c r="AX147" s="21"/>
      <c r="AY147" s="21"/>
      <c r="AZ147" s="21"/>
      <c r="BA147" s="21"/>
      <c r="BB147" s="21"/>
      <c r="BC147" s="21"/>
      <c r="BD147" s="21"/>
      <c r="BE147" s="21"/>
      <c r="BF147" s="21"/>
      <c r="BG147" s="21"/>
      <c r="BH147" s="21"/>
      <c r="BI147" s="21"/>
    </row>
    <row r="148" spans="1:61" s="15" customFormat="1" ht="15.75" customHeight="1">
      <c r="A148" s="16">
        <v>601350</v>
      </c>
      <c r="B148" s="16">
        <f t="shared" si="364"/>
        <v>601300080</v>
      </c>
      <c r="C148" s="16">
        <v>300080</v>
      </c>
      <c r="D148" s="127" t="s">
        <v>89</v>
      </c>
      <c r="E148" s="128" t="s">
        <v>109</v>
      </c>
      <c r="F148" s="160">
        <f t="shared" ref="F148:L148" si="504">F40*F94*12/1000</f>
        <v>0</v>
      </c>
      <c r="G148" s="160">
        <f t="shared" si="504"/>
        <v>0</v>
      </c>
      <c r="H148" s="160">
        <f t="shared" si="504"/>
        <v>0</v>
      </c>
      <c r="I148" s="160">
        <f t="shared" si="504"/>
        <v>0</v>
      </c>
      <c r="J148" s="160">
        <f t="shared" si="504"/>
        <v>0</v>
      </c>
      <c r="K148" s="160">
        <f t="shared" si="504"/>
        <v>0</v>
      </c>
      <c r="L148" s="160">
        <f t="shared" si="504"/>
        <v>0</v>
      </c>
      <c r="M148" s="160">
        <f>M40*M94*3/1000</f>
        <v>0</v>
      </c>
      <c r="N148" s="160">
        <f>N40*N94*3/1000</f>
        <v>0</v>
      </c>
      <c r="O148" s="160">
        <f>O40*O94*3/1000</f>
        <v>0</v>
      </c>
      <c r="P148" s="160">
        <f>P40*P94*3/1000</f>
        <v>0</v>
      </c>
      <c r="AP148" s="21"/>
      <c r="AQ148" s="21"/>
      <c r="AR148" s="21"/>
      <c r="AS148" s="21"/>
      <c r="AT148" s="21"/>
      <c r="AU148" s="21"/>
      <c r="AV148" s="21"/>
      <c r="AW148" s="21"/>
      <c r="AX148" s="21"/>
      <c r="AY148" s="21"/>
      <c r="AZ148" s="21"/>
      <c r="BA148" s="21"/>
      <c r="BB148" s="21"/>
      <c r="BC148" s="21"/>
      <c r="BD148" s="21"/>
      <c r="BE148" s="21"/>
      <c r="BF148" s="21"/>
      <c r="BG148" s="21"/>
      <c r="BH148" s="21"/>
      <c r="BI148" s="21"/>
    </row>
    <row r="149" spans="1:61" s="15" customFormat="1" ht="15.75" customHeight="1">
      <c r="A149" s="16">
        <v>601360</v>
      </c>
      <c r="B149" s="16">
        <f t="shared" si="364"/>
        <v>601301080</v>
      </c>
      <c r="C149" s="16">
        <v>301080</v>
      </c>
      <c r="D149" s="89" t="s">
        <v>83</v>
      </c>
      <c r="E149" s="102" t="s">
        <v>628</v>
      </c>
      <c r="F149" s="136" t="s">
        <v>593</v>
      </c>
      <c r="G149" s="64">
        <f>IF(F148,G148/F148*100,0)</f>
        <v>0</v>
      </c>
      <c r="H149" s="64">
        <f t="shared" ref="H149" si="505">IF(G148,H148/G148*100,0)</f>
        <v>0</v>
      </c>
      <c r="I149" s="64">
        <f t="shared" ref="I149" si="506">IF(H148,I148/H148*100,0)</f>
        <v>0</v>
      </c>
      <c r="J149" s="64">
        <f t="shared" ref="J149" si="507">IF(I148,J148/I148*100,0)</f>
        <v>0</v>
      </c>
      <c r="K149" s="64">
        <f t="shared" ref="K149" si="508">IF(J148,K148/J148*100,0)</f>
        <v>0</v>
      </c>
      <c r="L149" s="64">
        <f t="shared" ref="L149" si="509">IF(K148,L148/K148*100,0)</f>
        <v>0</v>
      </c>
      <c r="M149" s="136" t="s">
        <v>593</v>
      </c>
      <c r="N149" s="64">
        <f t="shared" ref="N149" si="510">IF(M148,N148/M148*100,0)</f>
        <v>0</v>
      </c>
      <c r="O149" s="64">
        <f t="shared" ref="O149" si="511">IF(N148,O148/N148*100,0)</f>
        <v>0</v>
      </c>
      <c r="P149" s="64">
        <f t="shared" ref="P149" si="512">IF(O148,P148/O148*100,0)</f>
        <v>0</v>
      </c>
    </row>
    <row r="150" spans="1:61" s="15" customFormat="1" ht="15.75" customHeight="1">
      <c r="A150" s="16">
        <v>601370</v>
      </c>
      <c r="B150" s="16">
        <f t="shared" si="364"/>
        <v>601300090</v>
      </c>
      <c r="C150" s="16">
        <v>300090</v>
      </c>
      <c r="D150" s="127" t="s">
        <v>90</v>
      </c>
      <c r="E150" s="128" t="s">
        <v>109</v>
      </c>
      <c r="F150" s="160">
        <f t="shared" ref="F150:L150" si="513">F42*F96*12/1000</f>
        <v>0</v>
      </c>
      <c r="G150" s="160">
        <f t="shared" si="513"/>
        <v>0</v>
      </c>
      <c r="H150" s="160">
        <f t="shared" si="513"/>
        <v>0</v>
      </c>
      <c r="I150" s="160">
        <f t="shared" si="513"/>
        <v>0</v>
      </c>
      <c r="J150" s="160">
        <f t="shared" si="513"/>
        <v>0</v>
      </c>
      <c r="K150" s="160">
        <f t="shared" si="513"/>
        <v>0</v>
      </c>
      <c r="L150" s="160">
        <f t="shared" si="513"/>
        <v>0</v>
      </c>
      <c r="M150" s="160">
        <f>M42*M96*3/1000</f>
        <v>0</v>
      </c>
      <c r="N150" s="160">
        <f>N42*N96*3/1000</f>
        <v>0</v>
      </c>
      <c r="O150" s="160">
        <f>O42*O96*3/1000</f>
        <v>0</v>
      </c>
      <c r="P150" s="160">
        <f>P42*P96*3/1000</f>
        <v>0</v>
      </c>
    </row>
    <row r="151" spans="1:61" s="15" customFormat="1" ht="15.75">
      <c r="A151" s="16">
        <v>601380</v>
      </c>
      <c r="B151" s="16">
        <f t="shared" si="364"/>
        <v>601301090</v>
      </c>
      <c r="C151" s="16">
        <v>301090</v>
      </c>
      <c r="D151" s="89" t="s">
        <v>83</v>
      </c>
      <c r="E151" s="102" t="s">
        <v>628</v>
      </c>
      <c r="F151" s="136" t="s">
        <v>593</v>
      </c>
      <c r="G151" s="64">
        <f>IF(F150,G150/F150*100,0)</f>
        <v>0</v>
      </c>
      <c r="H151" s="64">
        <f t="shared" ref="H151" si="514">IF(G150,H150/G150*100,0)</f>
        <v>0</v>
      </c>
      <c r="I151" s="64">
        <f t="shared" ref="I151" si="515">IF(H150,I150/H150*100,0)</f>
        <v>0</v>
      </c>
      <c r="J151" s="64">
        <f t="shared" ref="J151" si="516">IF(I150,J150/I150*100,0)</f>
        <v>0</v>
      </c>
      <c r="K151" s="64">
        <f t="shared" ref="K151" si="517">IF(J150,K150/J150*100,0)</f>
        <v>0</v>
      </c>
      <c r="L151" s="64">
        <f t="shared" ref="L151" si="518">IF(K150,L150/K150*100,0)</f>
        <v>0</v>
      </c>
      <c r="M151" s="136" t="s">
        <v>593</v>
      </c>
      <c r="N151" s="64">
        <f t="shared" ref="N151" si="519">IF(M150,N150/M150*100,0)</f>
        <v>0</v>
      </c>
      <c r="O151" s="64">
        <f t="shared" ref="O151" si="520">IF(N150,O150/N150*100,0)</f>
        <v>0</v>
      </c>
      <c r="P151" s="64">
        <f t="shared" ref="P151" si="521">IF(O150,P150/O150*100,0)</f>
        <v>0</v>
      </c>
    </row>
    <row r="152" spans="1:61" s="15" customFormat="1" ht="15.75">
      <c r="A152" s="16">
        <v>601390</v>
      </c>
      <c r="B152" s="16">
        <f t="shared" si="364"/>
        <v>601300100</v>
      </c>
      <c r="C152" s="16">
        <v>300100</v>
      </c>
      <c r="D152" s="127" t="s">
        <v>91</v>
      </c>
      <c r="E152" s="128" t="s">
        <v>109</v>
      </c>
      <c r="F152" s="160">
        <f t="shared" ref="F152:L152" si="522">F44*F98*12/1000</f>
        <v>0</v>
      </c>
      <c r="G152" s="160">
        <f t="shared" si="522"/>
        <v>0</v>
      </c>
      <c r="H152" s="160">
        <f t="shared" si="522"/>
        <v>0</v>
      </c>
      <c r="I152" s="160">
        <f t="shared" si="522"/>
        <v>0</v>
      </c>
      <c r="J152" s="160">
        <f t="shared" si="522"/>
        <v>0</v>
      </c>
      <c r="K152" s="160">
        <f t="shared" si="522"/>
        <v>0</v>
      </c>
      <c r="L152" s="160">
        <f t="shared" si="522"/>
        <v>0</v>
      </c>
      <c r="M152" s="160">
        <f>M44*M98*3/1000</f>
        <v>0</v>
      </c>
      <c r="N152" s="160">
        <f>N44*N98*3/1000</f>
        <v>0</v>
      </c>
      <c r="O152" s="160">
        <f>O44*O98*3/1000</f>
        <v>0</v>
      </c>
      <c r="P152" s="160">
        <f>P44*P98*3/1000</f>
        <v>0</v>
      </c>
    </row>
    <row r="153" spans="1:61" s="15" customFormat="1" ht="15.75">
      <c r="A153" s="16">
        <v>601400</v>
      </c>
      <c r="B153" s="16">
        <f t="shared" si="364"/>
        <v>601301100</v>
      </c>
      <c r="C153" s="16">
        <v>301100</v>
      </c>
      <c r="D153" s="89" t="s">
        <v>83</v>
      </c>
      <c r="E153" s="102" t="s">
        <v>628</v>
      </c>
      <c r="F153" s="136" t="s">
        <v>593</v>
      </c>
      <c r="G153" s="64">
        <f>IF(F152,G152/F152*100,0)</f>
        <v>0</v>
      </c>
      <c r="H153" s="64">
        <f t="shared" ref="H153" si="523">IF(G152,H152/G152*100,0)</f>
        <v>0</v>
      </c>
      <c r="I153" s="64">
        <f t="shared" ref="I153" si="524">IF(H152,I152/H152*100,0)</f>
        <v>0</v>
      </c>
      <c r="J153" s="64">
        <f t="shared" ref="J153" si="525">IF(I152,J152/I152*100,0)</f>
        <v>0</v>
      </c>
      <c r="K153" s="64">
        <f t="shared" ref="K153" si="526">IF(J152,K152/J152*100,0)</f>
        <v>0</v>
      </c>
      <c r="L153" s="64">
        <f t="shared" ref="L153" si="527">IF(K152,L152/K152*100,0)</f>
        <v>0</v>
      </c>
      <c r="M153" s="136" t="s">
        <v>593</v>
      </c>
      <c r="N153" s="64">
        <f t="shared" ref="N153" si="528">IF(M152,N152/M152*100,0)</f>
        <v>0</v>
      </c>
      <c r="O153" s="64">
        <f t="shared" ref="O153" si="529">IF(N152,O152/N152*100,0)</f>
        <v>0</v>
      </c>
      <c r="P153" s="64">
        <f t="shared" ref="P153" si="530">IF(O152,P152/O152*100,0)</f>
        <v>0</v>
      </c>
    </row>
    <row r="154" spans="1:61" s="15" customFormat="1" ht="15.75">
      <c r="A154" s="16">
        <v>601410</v>
      </c>
      <c r="B154" s="16">
        <f t="shared" si="364"/>
        <v>601300110</v>
      </c>
      <c r="C154" s="16">
        <v>300110</v>
      </c>
      <c r="D154" s="127" t="s">
        <v>92</v>
      </c>
      <c r="E154" s="128" t="s">
        <v>109</v>
      </c>
      <c r="F154" s="160">
        <f t="shared" ref="F154:L154" si="531">F46*F100*12/1000</f>
        <v>0</v>
      </c>
      <c r="G154" s="160">
        <f t="shared" si="531"/>
        <v>0</v>
      </c>
      <c r="H154" s="160">
        <f t="shared" si="531"/>
        <v>0</v>
      </c>
      <c r="I154" s="160">
        <f t="shared" si="531"/>
        <v>0</v>
      </c>
      <c r="J154" s="160">
        <f t="shared" si="531"/>
        <v>0</v>
      </c>
      <c r="K154" s="160">
        <f t="shared" si="531"/>
        <v>0</v>
      </c>
      <c r="L154" s="160">
        <f t="shared" si="531"/>
        <v>0</v>
      </c>
      <c r="M154" s="160">
        <f>M46*M100*3/1000</f>
        <v>0</v>
      </c>
      <c r="N154" s="160">
        <f>N46*N100*3/1000</f>
        <v>0</v>
      </c>
      <c r="O154" s="160">
        <f>O46*O100*3/1000</f>
        <v>0</v>
      </c>
      <c r="P154" s="160">
        <f>P46*P100*3/1000</f>
        <v>0</v>
      </c>
    </row>
    <row r="155" spans="1:61" s="15" customFormat="1" ht="15.75">
      <c r="A155" s="16">
        <v>601420</v>
      </c>
      <c r="B155" s="16">
        <f t="shared" si="364"/>
        <v>601301110</v>
      </c>
      <c r="C155" s="16">
        <v>301110</v>
      </c>
      <c r="D155" s="89" t="s">
        <v>83</v>
      </c>
      <c r="E155" s="102" t="s">
        <v>628</v>
      </c>
      <c r="F155" s="136" t="s">
        <v>593</v>
      </c>
      <c r="G155" s="64">
        <f>IF(F154,G154/F154*100,0)</f>
        <v>0</v>
      </c>
      <c r="H155" s="64">
        <f t="shared" ref="H155" si="532">IF(G154,H154/G154*100,0)</f>
        <v>0</v>
      </c>
      <c r="I155" s="64">
        <f t="shared" ref="I155" si="533">IF(H154,I154/H154*100,0)</f>
        <v>0</v>
      </c>
      <c r="J155" s="64">
        <f t="shared" ref="J155" si="534">IF(I154,J154/I154*100,0)</f>
        <v>0</v>
      </c>
      <c r="K155" s="64">
        <f t="shared" ref="K155" si="535">IF(J154,K154/J154*100,0)</f>
        <v>0</v>
      </c>
      <c r="L155" s="64">
        <f t="shared" ref="L155" si="536">IF(K154,L154/K154*100,0)</f>
        <v>0</v>
      </c>
      <c r="M155" s="136" t="s">
        <v>593</v>
      </c>
      <c r="N155" s="64">
        <f t="shared" ref="N155" si="537">IF(M154,N154/M154*100,0)</f>
        <v>0</v>
      </c>
      <c r="O155" s="64">
        <f t="shared" ref="O155" si="538">IF(N154,O154/N154*100,0)</f>
        <v>0</v>
      </c>
      <c r="P155" s="64">
        <f t="shared" ref="P155" si="539">IF(O154,P154/O154*100,0)</f>
        <v>0</v>
      </c>
    </row>
    <row r="156" spans="1:61" s="15" customFormat="1" ht="31.5">
      <c r="A156" s="16">
        <v>601430</v>
      </c>
      <c r="B156" s="16">
        <f t="shared" si="364"/>
        <v>601300120</v>
      </c>
      <c r="C156" s="16">
        <v>300120</v>
      </c>
      <c r="D156" s="127" t="s">
        <v>7</v>
      </c>
      <c r="E156" s="128" t="s">
        <v>109</v>
      </c>
      <c r="F156" s="160">
        <f t="shared" ref="F156:L156" si="540">F48*F102*12/1000</f>
        <v>0</v>
      </c>
      <c r="G156" s="160">
        <f t="shared" si="540"/>
        <v>0</v>
      </c>
      <c r="H156" s="160">
        <f t="shared" si="540"/>
        <v>0</v>
      </c>
      <c r="I156" s="160">
        <f t="shared" si="540"/>
        <v>0</v>
      </c>
      <c r="J156" s="160">
        <f t="shared" si="540"/>
        <v>0</v>
      </c>
      <c r="K156" s="160">
        <f t="shared" si="540"/>
        <v>0</v>
      </c>
      <c r="L156" s="160">
        <f t="shared" si="540"/>
        <v>0</v>
      </c>
      <c r="M156" s="160">
        <f>M48*M102*3/1000</f>
        <v>0</v>
      </c>
      <c r="N156" s="160">
        <f>N48*N102*3/1000</f>
        <v>0</v>
      </c>
      <c r="O156" s="160">
        <f>O48*O102*3/1000</f>
        <v>0</v>
      </c>
      <c r="P156" s="160">
        <f>P48*P102*3/1000</f>
        <v>0</v>
      </c>
    </row>
    <row r="157" spans="1:61" s="15" customFormat="1" ht="15.75">
      <c r="A157" s="16">
        <v>601440</v>
      </c>
      <c r="B157" s="16">
        <f t="shared" si="364"/>
        <v>601301120</v>
      </c>
      <c r="C157" s="16">
        <v>301120</v>
      </c>
      <c r="D157" s="29" t="s">
        <v>83</v>
      </c>
      <c r="E157" s="102" t="s">
        <v>628</v>
      </c>
      <c r="F157" s="136" t="s">
        <v>593</v>
      </c>
      <c r="G157" s="64">
        <f>IF(F156,G156/F156*100,0)</f>
        <v>0</v>
      </c>
      <c r="H157" s="64">
        <f t="shared" ref="H157" si="541">IF(G156,H156/G156*100,0)</f>
        <v>0</v>
      </c>
      <c r="I157" s="64">
        <f t="shared" ref="I157" si="542">IF(H156,I156/H156*100,0)</f>
        <v>0</v>
      </c>
      <c r="J157" s="64">
        <f t="shared" ref="J157" si="543">IF(I156,J156/I156*100,0)</f>
        <v>0</v>
      </c>
      <c r="K157" s="64">
        <f t="shared" ref="K157" si="544">IF(J156,K156/J156*100,0)</f>
        <v>0</v>
      </c>
      <c r="L157" s="64">
        <f t="shared" ref="L157" si="545">IF(K156,L156/K156*100,0)</f>
        <v>0</v>
      </c>
      <c r="M157" s="136" t="s">
        <v>593</v>
      </c>
      <c r="N157" s="64">
        <f t="shared" ref="N157" si="546">IF(M156,N156/M156*100,0)</f>
        <v>0</v>
      </c>
      <c r="O157" s="64">
        <f t="shared" ref="O157" si="547">IF(N156,O156/N156*100,0)</f>
        <v>0</v>
      </c>
      <c r="P157" s="64">
        <f t="shared" ref="P157" si="548">IF(O156,P156/O156*100,0)</f>
        <v>0</v>
      </c>
    </row>
    <row r="158" spans="1:61" s="15" customFormat="1" ht="31.5">
      <c r="A158" s="16">
        <v>601450</v>
      </c>
      <c r="B158" s="16">
        <f t="shared" si="364"/>
        <v>601300130</v>
      </c>
      <c r="C158" s="16">
        <v>300130</v>
      </c>
      <c r="D158" s="127" t="s">
        <v>93</v>
      </c>
      <c r="E158" s="128" t="s">
        <v>109</v>
      </c>
      <c r="F158" s="160">
        <f t="shared" ref="F158:L158" si="549">F50*F104*12/1000</f>
        <v>0</v>
      </c>
      <c r="G158" s="160">
        <f t="shared" si="549"/>
        <v>0</v>
      </c>
      <c r="H158" s="160">
        <f t="shared" si="549"/>
        <v>0</v>
      </c>
      <c r="I158" s="160">
        <f t="shared" si="549"/>
        <v>0</v>
      </c>
      <c r="J158" s="160">
        <f t="shared" si="549"/>
        <v>0</v>
      </c>
      <c r="K158" s="160">
        <f t="shared" si="549"/>
        <v>0</v>
      </c>
      <c r="L158" s="160">
        <f t="shared" si="549"/>
        <v>0</v>
      </c>
      <c r="M158" s="160">
        <f>M50*M104*3/1000</f>
        <v>0</v>
      </c>
      <c r="N158" s="160">
        <f>N50*N104*3/1000</f>
        <v>0</v>
      </c>
      <c r="O158" s="160">
        <f>O50*O104*3/1000</f>
        <v>0</v>
      </c>
      <c r="P158" s="160">
        <f>P50*P104*3/1000</f>
        <v>0</v>
      </c>
    </row>
    <row r="159" spans="1:61" s="15" customFormat="1" ht="15.75">
      <c r="A159" s="16">
        <v>601460</v>
      </c>
      <c r="B159" s="16">
        <f t="shared" si="364"/>
        <v>601301130</v>
      </c>
      <c r="C159" s="16">
        <v>301130</v>
      </c>
      <c r="D159" s="29" t="s">
        <v>83</v>
      </c>
      <c r="E159" s="102" t="s">
        <v>628</v>
      </c>
      <c r="F159" s="136" t="s">
        <v>593</v>
      </c>
      <c r="G159" s="64">
        <f>IF(F158,G158/F158*100,0)</f>
        <v>0</v>
      </c>
      <c r="H159" s="64">
        <f t="shared" ref="H159" si="550">IF(G158,H158/G158*100,0)</f>
        <v>0</v>
      </c>
      <c r="I159" s="64">
        <f t="shared" ref="I159" si="551">IF(H158,I158/H158*100,0)</f>
        <v>0</v>
      </c>
      <c r="J159" s="64">
        <f t="shared" ref="J159" si="552">IF(I158,J158/I158*100,0)</f>
        <v>0</v>
      </c>
      <c r="K159" s="64">
        <f t="shared" ref="K159" si="553">IF(J158,K158/J158*100,0)</f>
        <v>0</v>
      </c>
      <c r="L159" s="64">
        <f t="shared" ref="L159" si="554">IF(K158,L158/K158*100,0)</f>
        <v>0</v>
      </c>
      <c r="M159" s="136" t="s">
        <v>593</v>
      </c>
      <c r="N159" s="64">
        <f t="shared" ref="N159" si="555">IF(M158,N158/M158*100,0)</f>
        <v>0</v>
      </c>
      <c r="O159" s="64">
        <f t="shared" ref="O159" si="556">IF(N158,O158/N158*100,0)</f>
        <v>0</v>
      </c>
      <c r="P159" s="64">
        <f t="shared" ref="P159" si="557">IF(O158,P158/O158*100,0)</f>
        <v>0</v>
      </c>
    </row>
    <row r="160" spans="1:61" s="15" customFormat="1" ht="31.5">
      <c r="A160" s="16">
        <v>601470</v>
      </c>
      <c r="B160" s="16">
        <f t="shared" si="364"/>
        <v>601300140</v>
      </c>
      <c r="C160" s="16">
        <v>300140</v>
      </c>
      <c r="D160" s="127" t="s">
        <v>94</v>
      </c>
      <c r="E160" s="128" t="s">
        <v>109</v>
      </c>
      <c r="F160" s="160">
        <f t="shared" ref="F160:L160" si="558">F52*F106*12/1000</f>
        <v>0</v>
      </c>
      <c r="G160" s="160">
        <f t="shared" si="558"/>
        <v>0</v>
      </c>
      <c r="H160" s="160">
        <f t="shared" si="558"/>
        <v>0</v>
      </c>
      <c r="I160" s="160">
        <f t="shared" si="558"/>
        <v>0</v>
      </c>
      <c r="J160" s="160">
        <f t="shared" si="558"/>
        <v>0</v>
      </c>
      <c r="K160" s="160">
        <f t="shared" si="558"/>
        <v>0</v>
      </c>
      <c r="L160" s="160">
        <f t="shared" si="558"/>
        <v>0</v>
      </c>
      <c r="M160" s="160">
        <f>M52*M106*3/1000</f>
        <v>0</v>
      </c>
      <c r="N160" s="160">
        <f>N52*N106*3/1000</f>
        <v>0</v>
      </c>
      <c r="O160" s="160">
        <f>O52*O106*3/1000</f>
        <v>0</v>
      </c>
      <c r="P160" s="160">
        <f>P52*P106*3/1000</f>
        <v>0</v>
      </c>
    </row>
    <row r="161" spans="1:16" s="15" customFormat="1" ht="15.75">
      <c r="A161" s="16">
        <v>601480</v>
      </c>
      <c r="B161" s="16">
        <f t="shared" si="364"/>
        <v>601301140</v>
      </c>
      <c r="C161" s="16">
        <v>301140</v>
      </c>
      <c r="D161" s="29" t="s">
        <v>83</v>
      </c>
      <c r="E161" s="102" t="s">
        <v>628</v>
      </c>
      <c r="F161" s="136" t="s">
        <v>593</v>
      </c>
      <c r="G161" s="64">
        <f>IF(F160,G160/F160*100,0)</f>
        <v>0</v>
      </c>
      <c r="H161" s="64">
        <f t="shared" ref="H161" si="559">IF(G160,H160/G160*100,0)</f>
        <v>0</v>
      </c>
      <c r="I161" s="64">
        <f t="shared" ref="I161" si="560">IF(H160,I160/H160*100,0)</f>
        <v>0</v>
      </c>
      <c r="J161" s="64">
        <f t="shared" ref="J161" si="561">IF(I160,J160/I160*100,0)</f>
        <v>0</v>
      </c>
      <c r="K161" s="64">
        <f t="shared" ref="K161" si="562">IF(J160,K160/J160*100,0)</f>
        <v>0</v>
      </c>
      <c r="L161" s="64">
        <f t="shared" ref="L161" si="563">IF(K160,L160/K160*100,0)</f>
        <v>0</v>
      </c>
      <c r="M161" s="136" t="s">
        <v>593</v>
      </c>
      <c r="N161" s="64">
        <f t="shared" ref="N161" si="564">IF(M160,N160/M160*100,0)</f>
        <v>0</v>
      </c>
      <c r="O161" s="64">
        <f t="shared" ref="O161" si="565">IF(N160,O160/N160*100,0)</f>
        <v>0</v>
      </c>
      <c r="P161" s="64">
        <f t="shared" ref="P161" si="566">IF(O160,P160/O160*100,0)</f>
        <v>0</v>
      </c>
    </row>
    <row r="162" spans="1:16" s="15" customFormat="1" ht="31.5">
      <c r="A162" s="16">
        <v>601490</v>
      </c>
      <c r="B162" s="16">
        <f t="shared" si="364"/>
        <v>601300150</v>
      </c>
      <c r="C162" s="16">
        <v>300150</v>
      </c>
      <c r="D162" s="127" t="s">
        <v>95</v>
      </c>
      <c r="E162" s="128" t="s">
        <v>109</v>
      </c>
      <c r="F162" s="160">
        <f t="shared" ref="F162:L162" si="567">F54*F108*12/1000</f>
        <v>0</v>
      </c>
      <c r="G162" s="160">
        <f t="shared" si="567"/>
        <v>0</v>
      </c>
      <c r="H162" s="160">
        <f t="shared" si="567"/>
        <v>0</v>
      </c>
      <c r="I162" s="160">
        <f t="shared" si="567"/>
        <v>0</v>
      </c>
      <c r="J162" s="160">
        <f t="shared" si="567"/>
        <v>0</v>
      </c>
      <c r="K162" s="160">
        <f t="shared" si="567"/>
        <v>0</v>
      </c>
      <c r="L162" s="160">
        <f t="shared" si="567"/>
        <v>0</v>
      </c>
      <c r="M162" s="160">
        <f>M54*M108*3/1000</f>
        <v>0</v>
      </c>
      <c r="N162" s="160">
        <f>N54*N108*3/1000</f>
        <v>0</v>
      </c>
      <c r="O162" s="160">
        <f>O54*O108*3/1000</f>
        <v>0</v>
      </c>
      <c r="P162" s="160">
        <f>P54*P108*3/1000</f>
        <v>0</v>
      </c>
    </row>
    <row r="163" spans="1:16" s="15" customFormat="1" ht="15.75">
      <c r="A163" s="16">
        <v>601500</v>
      </c>
      <c r="B163" s="16">
        <f t="shared" si="364"/>
        <v>601301150</v>
      </c>
      <c r="C163" s="16">
        <v>301150</v>
      </c>
      <c r="D163" s="29" t="s">
        <v>83</v>
      </c>
      <c r="E163" s="102" t="s">
        <v>628</v>
      </c>
      <c r="F163" s="136" t="s">
        <v>593</v>
      </c>
      <c r="G163" s="64">
        <f>IF(F162,G162/F162*100,0)</f>
        <v>0</v>
      </c>
      <c r="H163" s="64">
        <f t="shared" ref="H163" si="568">IF(G162,H162/G162*100,0)</f>
        <v>0</v>
      </c>
      <c r="I163" s="64">
        <f t="shared" ref="I163" si="569">IF(H162,I162/H162*100,0)</f>
        <v>0</v>
      </c>
      <c r="J163" s="64">
        <f t="shared" ref="J163" si="570">IF(I162,J162/I162*100,0)</f>
        <v>0</v>
      </c>
      <c r="K163" s="64">
        <f t="shared" ref="K163" si="571">IF(J162,K162/J162*100,0)</f>
        <v>0</v>
      </c>
      <c r="L163" s="64">
        <f t="shared" ref="L163" si="572">IF(K162,L162/K162*100,0)</f>
        <v>0</v>
      </c>
      <c r="M163" s="136" t="s">
        <v>593</v>
      </c>
      <c r="N163" s="64">
        <f t="shared" ref="N163" si="573">IF(M162,N162/M162*100,0)</f>
        <v>0</v>
      </c>
      <c r="O163" s="64">
        <f t="shared" ref="O163" si="574">IF(N162,O162/N162*100,0)</f>
        <v>0</v>
      </c>
      <c r="P163" s="64">
        <f t="shared" ref="P163" si="575">IF(O162,P162/O162*100,0)</f>
        <v>0</v>
      </c>
    </row>
    <row r="164" spans="1:16" s="15" customFormat="1" ht="15.75">
      <c r="A164" s="16">
        <v>601510</v>
      </c>
      <c r="B164" s="16">
        <f t="shared" si="364"/>
        <v>601300160</v>
      </c>
      <c r="C164" s="16">
        <v>300160</v>
      </c>
      <c r="D164" s="127" t="s">
        <v>96</v>
      </c>
      <c r="E164" s="128" t="s">
        <v>109</v>
      </c>
      <c r="F164" s="160">
        <f t="shared" ref="F164:L164" si="576">F56*F110*12/1000</f>
        <v>49130.522400000002</v>
      </c>
      <c r="G164" s="160">
        <f t="shared" si="576"/>
        <v>49935.940799999997</v>
      </c>
      <c r="H164" s="160">
        <f t="shared" si="576"/>
        <v>52793.203679999991</v>
      </c>
      <c r="I164" s="160">
        <f t="shared" si="576"/>
        <v>54432</v>
      </c>
      <c r="J164" s="160">
        <f t="shared" si="576"/>
        <v>55188</v>
      </c>
      <c r="K164" s="160">
        <f t="shared" si="576"/>
        <v>55188</v>
      </c>
      <c r="L164" s="160">
        <f t="shared" si="576"/>
        <v>55188</v>
      </c>
      <c r="M164" s="160">
        <f>M56*M110*3/1000</f>
        <v>12483.985199999999</v>
      </c>
      <c r="N164" s="160">
        <f>N56*N110*3/1000</f>
        <v>12483.985199999999</v>
      </c>
      <c r="O164" s="160">
        <f>O56*O110*3/1000</f>
        <v>13198.300919999998</v>
      </c>
      <c r="P164" s="160">
        <f>P56*P110*3/1000</f>
        <v>13608</v>
      </c>
    </row>
    <row r="165" spans="1:16" s="15" customFormat="1" ht="15.75">
      <c r="A165" s="16">
        <v>601520</v>
      </c>
      <c r="B165" s="16">
        <f t="shared" si="364"/>
        <v>601301160</v>
      </c>
      <c r="C165" s="16">
        <v>301160</v>
      </c>
      <c r="D165" s="29" t="s">
        <v>83</v>
      </c>
      <c r="E165" s="102" t="s">
        <v>628</v>
      </c>
      <c r="F165" s="136" t="s">
        <v>593</v>
      </c>
      <c r="G165" s="64">
        <f>IF(F164,G164/F164*100,0)</f>
        <v>101.63934426229505</v>
      </c>
      <c r="H165" s="64">
        <f t="shared" ref="H165" si="577">IF(G164,H164/G164*100,0)</f>
        <v>105.72185651101221</v>
      </c>
      <c r="I165" s="64">
        <f t="shared" ref="I165" si="578">IF(H164,I164/H164*100,0)</f>
        <v>103.10418047355752</v>
      </c>
      <c r="J165" s="64">
        <f t="shared" ref="J165" si="579">IF(I164,J164/I164*100,0)</f>
        <v>101.38888888888889</v>
      </c>
      <c r="K165" s="64">
        <f t="shared" ref="K165" si="580">IF(J164,K164/J164*100,0)</f>
        <v>100</v>
      </c>
      <c r="L165" s="64">
        <f t="shared" ref="L165" si="581">IF(K164,L164/K164*100,0)</f>
        <v>100</v>
      </c>
      <c r="M165" s="136" t="s">
        <v>593</v>
      </c>
      <c r="N165" s="64">
        <f t="shared" ref="N165" si="582">IF(M164,N164/M164*100,0)</f>
        <v>100</v>
      </c>
      <c r="O165" s="64">
        <f t="shared" ref="O165" si="583">IF(N164,O164/N164*100,0)</f>
        <v>105.72185651101221</v>
      </c>
      <c r="P165" s="64">
        <f t="shared" ref="P165" si="584">IF(O164,P164/O164*100,0)</f>
        <v>103.10418047355752</v>
      </c>
    </row>
    <row r="166" spans="1:16" s="15" customFormat="1" ht="31.5">
      <c r="A166" s="16">
        <v>601530</v>
      </c>
      <c r="B166" s="16">
        <f t="shared" si="364"/>
        <v>601300170</v>
      </c>
      <c r="C166" s="16">
        <v>300170</v>
      </c>
      <c r="D166" s="127" t="s">
        <v>97</v>
      </c>
      <c r="E166" s="128" t="s">
        <v>109</v>
      </c>
      <c r="F166" s="160">
        <f t="shared" ref="F166:L166" si="585">F58*F112*12/1000</f>
        <v>8909.8439999999991</v>
      </c>
      <c r="G166" s="160">
        <f t="shared" si="585"/>
        <v>8909.8439999999991</v>
      </c>
      <c r="H166" s="160">
        <f t="shared" si="585"/>
        <v>8716.3439999999991</v>
      </c>
      <c r="I166" s="160">
        <f t="shared" si="585"/>
        <v>8897.7839999999997</v>
      </c>
      <c r="J166" s="160">
        <f t="shared" si="585"/>
        <v>9090.3119999999999</v>
      </c>
      <c r="K166" s="160">
        <f t="shared" si="585"/>
        <v>9302.16</v>
      </c>
      <c r="L166" s="160">
        <f t="shared" si="585"/>
        <v>9535.0079999999998</v>
      </c>
      <c r="M166" s="160">
        <f>M58*M112*3/1000</f>
        <v>2304.27</v>
      </c>
      <c r="N166" s="160">
        <f>N58*N112*3/1000</f>
        <v>2150.652</v>
      </c>
      <c r="O166" s="160">
        <f>O58*O112*3/1000</f>
        <v>2179.0859999999998</v>
      </c>
      <c r="P166" s="160">
        <f>P58*P112*3/1000</f>
        <v>2224.4459999999999</v>
      </c>
    </row>
    <row r="167" spans="1:16" s="15" customFormat="1" ht="15.75">
      <c r="A167" s="16">
        <v>601540</v>
      </c>
      <c r="B167" s="16">
        <f t="shared" si="364"/>
        <v>601301170</v>
      </c>
      <c r="C167" s="16">
        <v>301170</v>
      </c>
      <c r="D167" s="29" t="s">
        <v>83</v>
      </c>
      <c r="E167" s="102" t="s">
        <v>628</v>
      </c>
      <c r="F167" s="136" t="s">
        <v>593</v>
      </c>
      <c r="G167" s="64">
        <f>IF(F166,G166/F166*100,0)</f>
        <v>100</v>
      </c>
      <c r="H167" s="64">
        <f t="shared" ref="H167" si="586">IF(G166,H166/G166*100,0)</f>
        <v>97.828244804286129</v>
      </c>
      <c r="I167" s="64">
        <f t="shared" ref="I167" si="587">IF(H166,I166/H166*100,0)</f>
        <v>102.08160669198003</v>
      </c>
      <c r="J167" s="64">
        <f t="shared" ref="J167" si="588">IF(I166,J166/I166*100,0)</f>
        <v>102.16377471064706</v>
      </c>
      <c r="K167" s="64">
        <f t="shared" ref="K167" si="589">IF(J166,K166/J166*100,0)</f>
        <v>102.33048106599641</v>
      </c>
      <c r="L167" s="64">
        <f t="shared" ref="L167" si="590">IF(K166,L166/K166*100,0)</f>
        <v>102.5031605562579</v>
      </c>
      <c r="M167" s="136" t="s">
        <v>593</v>
      </c>
      <c r="N167" s="64">
        <f t="shared" ref="N167" si="591">IF(M166,N166/M166*100,0)</f>
        <v>93.333333333333329</v>
      </c>
      <c r="O167" s="64">
        <f t="shared" ref="O167" si="592">IF(N166,O166/N166*100,0)</f>
        <v>101.32211069015349</v>
      </c>
      <c r="P167" s="64">
        <f t="shared" ref="P167" si="593">IF(O166,P166/O166*100,0)</f>
        <v>102.08160669198003</v>
      </c>
    </row>
    <row r="168" spans="1:16" s="15" customFormat="1" ht="31.5">
      <c r="A168" s="16">
        <v>601550</v>
      </c>
      <c r="B168" s="16">
        <f t="shared" si="364"/>
        <v>601300180</v>
      </c>
      <c r="C168" s="16">
        <v>300180</v>
      </c>
      <c r="D168" s="127" t="s">
        <v>98</v>
      </c>
      <c r="E168" s="128" t="s">
        <v>109</v>
      </c>
      <c r="F168" s="160">
        <f t="shared" ref="F168:L168" si="594">F60*F114*12/1000</f>
        <v>1389.96</v>
      </c>
      <c r="G168" s="160">
        <f t="shared" si="594"/>
        <v>1389.96</v>
      </c>
      <c r="H168" s="160">
        <f t="shared" si="594"/>
        <v>1492.8</v>
      </c>
      <c r="I168" s="160">
        <f t="shared" si="594"/>
        <v>1492.8</v>
      </c>
      <c r="J168" s="160">
        <f t="shared" si="594"/>
        <v>1502.4</v>
      </c>
      <c r="K168" s="160">
        <f t="shared" si="594"/>
        <v>1502.4</v>
      </c>
      <c r="L168" s="160">
        <f t="shared" si="594"/>
        <v>1502.4</v>
      </c>
      <c r="M168" s="160">
        <f>M60*M114*3/1000</f>
        <v>356.4</v>
      </c>
      <c r="N168" s="160">
        <f>N60*N114*3/1000</f>
        <v>356.4</v>
      </c>
      <c r="O168" s="160">
        <f>O60*O114*3/1000</f>
        <v>373.2</v>
      </c>
      <c r="P168" s="160">
        <f>P60*P114*3/1000</f>
        <v>373.2</v>
      </c>
    </row>
    <row r="169" spans="1:16" s="15" customFormat="1" ht="15.75">
      <c r="A169" s="16">
        <v>601560</v>
      </c>
      <c r="B169" s="16">
        <f t="shared" si="364"/>
        <v>601301180</v>
      </c>
      <c r="C169" s="16">
        <v>301180</v>
      </c>
      <c r="D169" s="29" t="s">
        <v>83</v>
      </c>
      <c r="E169" s="102" t="s">
        <v>628</v>
      </c>
      <c r="F169" s="136" t="s">
        <v>593</v>
      </c>
      <c r="G169" s="64">
        <f>IF(F168,G168/F168*100,0)</f>
        <v>100</v>
      </c>
      <c r="H169" s="64">
        <f t="shared" ref="H169" si="595">IF(G168,H168/G168*100,0)</f>
        <v>107.39877406544072</v>
      </c>
      <c r="I169" s="64">
        <f t="shared" ref="I169" si="596">IF(H168,I168/H168*100,0)</f>
        <v>100</v>
      </c>
      <c r="J169" s="64">
        <f t="shared" ref="J169" si="597">IF(I168,J168/I168*100,0)</f>
        <v>100.64308681672027</v>
      </c>
      <c r="K169" s="64">
        <f t="shared" ref="K169" si="598">IF(J168,K168/J168*100,0)</f>
        <v>100</v>
      </c>
      <c r="L169" s="64">
        <f t="shared" ref="L169" si="599">IF(K168,L168/K168*100,0)</f>
        <v>100</v>
      </c>
      <c r="M169" s="136" t="s">
        <v>593</v>
      </c>
      <c r="N169" s="64">
        <f t="shared" ref="N169" si="600">IF(M168,N168/M168*100,0)</f>
        <v>100</v>
      </c>
      <c r="O169" s="64">
        <f t="shared" ref="O169" si="601">IF(N168,O168/N168*100,0)</f>
        <v>104.71380471380472</v>
      </c>
      <c r="P169" s="64">
        <f t="shared" ref="P169" si="602">IF(O168,P168/O168*100,0)</f>
        <v>100</v>
      </c>
    </row>
    <row r="170" spans="1:16" s="15" customFormat="1" ht="15.75">
      <c r="A170" s="16">
        <v>601570</v>
      </c>
      <c r="B170" s="16">
        <f t="shared" ref="B170:B171" si="603">VALUE(CONCATENATE($A$2,$C$4,C170))</f>
        <v>601300185</v>
      </c>
      <c r="C170" s="16">
        <v>300185</v>
      </c>
      <c r="D170" s="127" t="s">
        <v>658</v>
      </c>
      <c r="E170" s="128" t="s">
        <v>109</v>
      </c>
      <c r="F170" s="160">
        <f t="shared" ref="F170:L170" si="604">F62*F116*12/1000</f>
        <v>0</v>
      </c>
      <c r="G170" s="160">
        <f t="shared" si="604"/>
        <v>0</v>
      </c>
      <c r="H170" s="160">
        <f t="shared" si="604"/>
        <v>0</v>
      </c>
      <c r="I170" s="160">
        <f t="shared" si="604"/>
        <v>0</v>
      </c>
      <c r="J170" s="160">
        <f t="shared" si="604"/>
        <v>0</v>
      </c>
      <c r="K170" s="160">
        <f t="shared" si="604"/>
        <v>0</v>
      </c>
      <c r="L170" s="160">
        <f t="shared" si="604"/>
        <v>0</v>
      </c>
      <c r="M170" s="160">
        <f>M62*M116*3/1000</f>
        <v>0</v>
      </c>
      <c r="N170" s="160">
        <f>N62*N116*3/1000</f>
        <v>0</v>
      </c>
      <c r="O170" s="160">
        <f>O62*O116*3/1000</f>
        <v>0</v>
      </c>
      <c r="P170" s="160">
        <f>P62*P116*3/1000</f>
        <v>0</v>
      </c>
    </row>
    <row r="171" spans="1:16" s="15" customFormat="1" ht="15.75">
      <c r="A171" s="16">
        <v>601580</v>
      </c>
      <c r="B171" s="16">
        <f t="shared" si="603"/>
        <v>601301185</v>
      </c>
      <c r="C171" s="16">
        <v>301185</v>
      </c>
      <c r="D171" s="29" t="s">
        <v>83</v>
      </c>
      <c r="E171" s="102" t="s">
        <v>628</v>
      </c>
      <c r="F171" s="136" t="s">
        <v>593</v>
      </c>
      <c r="G171" s="64">
        <f>IF(F170,G170/F170*100,0)</f>
        <v>0</v>
      </c>
      <c r="H171" s="64">
        <f t="shared" ref="H171" si="605">IF(G170,H170/G170*100,0)</f>
        <v>0</v>
      </c>
      <c r="I171" s="64">
        <f t="shared" ref="I171" si="606">IF(H170,I170/H170*100,0)</f>
        <v>0</v>
      </c>
      <c r="J171" s="64">
        <f t="shared" ref="J171" si="607">IF(I170,J170/I170*100,0)</f>
        <v>0</v>
      </c>
      <c r="K171" s="64">
        <f t="shared" ref="K171" si="608">IF(J170,K170/J170*100,0)</f>
        <v>0</v>
      </c>
      <c r="L171" s="64">
        <f t="shared" ref="L171" si="609">IF(K170,L170/K170*100,0)</f>
        <v>0</v>
      </c>
      <c r="M171" s="136" t="s">
        <v>593</v>
      </c>
      <c r="N171" s="64">
        <f t="shared" ref="N171" si="610">IF(M170,N170/M170*100,0)</f>
        <v>0</v>
      </c>
      <c r="O171" s="64">
        <f t="shared" ref="O171" si="611">IF(N170,O170/N170*100,0)</f>
        <v>0</v>
      </c>
      <c r="P171" s="64">
        <f t="shared" ref="P171" si="612">IF(O170,P170/O170*100,0)</f>
        <v>0</v>
      </c>
    </row>
    <row r="172" spans="1:16" s="15" customFormat="1" ht="47.25">
      <c r="A172" s="16">
        <v>601590</v>
      </c>
      <c r="B172" s="16">
        <f t="shared" si="364"/>
        <v>601300190</v>
      </c>
      <c r="C172" s="16">
        <v>300190</v>
      </c>
      <c r="D172" s="155" t="s">
        <v>105</v>
      </c>
      <c r="E172" s="128" t="s">
        <v>109</v>
      </c>
      <c r="F172" s="161">
        <f t="shared" ref="F172:L172" si="613">F64*F118*12/1000</f>
        <v>0</v>
      </c>
      <c r="G172" s="161">
        <f t="shared" si="613"/>
        <v>0</v>
      </c>
      <c r="H172" s="161">
        <f t="shared" si="613"/>
        <v>0</v>
      </c>
      <c r="I172" s="161">
        <f t="shared" si="613"/>
        <v>0</v>
      </c>
      <c r="J172" s="161">
        <f t="shared" si="613"/>
        <v>0</v>
      </c>
      <c r="K172" s="161">
        <f t="shared" si="613"/>
        <v>0</v>
      </c>
      <c r="L172" s="161">
        <f t="shared" si="613"/>
        <v>0</v>
      </c>
      <c r="M172" s="161">
        <f>M64*M118*3/1000</f>
        <v>0</v>
      </c>
      <c r="N172" s="161">
        <f>N64*N118*3/1000</f>
        <v>0</v>
      </c>
      <c r="O172" s="161">
        <f>O64*O118*3/1000</f>
        <v>0</v>
      </c>
      <c r="P172" s="161">
        <f>P64*P118*3/1000</f>
        <v>0</v>
      </c>
    </row>
    <row r="173" spans="1:16" s="15" customFormat="1" ht="15.75">
      <c r="A173" s="16">
        <v>601600</v>
      </c>
      <c r="B173" s="16">
        <f t="shared" si="364"/>
        <v>601301190</v>
      </c>
      <c r="C173" s="16">
        <v>301190</v>
      </c>
      <c r="D173" s="30" t="s">
        <v>83</v>
      </c>
      <c r="E173" s="102" t="s">
        <v>628</v>
      </c>
      <c r="F173" s="136" t="s">
        <v>593</v>
      </c>
      <c r="G173" s="64">
        <f>IF(F172,G172/F172*100,0)</f>
        <v>0</v>
      </c>
      <c r="H173" s="64">
        <f t="shared" ref="H173" si="614">IF(G172,H172/G172*100,0)</f>
        <v>0</v>
      </c>
      <c r="I173" s="64">
        <f t="shared" ref="I173" si="615">IF(H172,I172/H172*100,0)</f>
        <v>0</v>
      </c>
      <c r="J173" s="64">
        <f t="shared" ref="J173" si="616">IF(I172,J172/I172*100,0)</f>
        <v>0</v>
      </c>
      <c r="K173" s="64">
        <f t="shared" ref="K173" si="617">IF(J172,K172/J172*100,0)</f>
        <v>0</v>
      </c>
      <c r="L173" s="64">
        <f t="shared" ref="L173" si="618">IF(K172,L172/K172*100,0)</f>
        <v>0</v>
      </c>
      <c r="M173" s="136" t="s">
        <v>593</v>
      </c>
      <c r="N173" s="64">
        <f t="shared" ref="N173" si="619">IF(M172,N172/M172*100,0)</f>
        <v>0</v>
      </c>
      <c r="O173" s="64">
        <f t="shared" ref="O173" si="620">IF(N172,O172/N172*100,0)</f>
        <v>0</v>
      </c>
      <c r="P173" s="64">
        <f t="shared" ref="P173" si="621">IF(O172,P172/O172*100,0)</f>
        <v>0</v>
      </c>
    </row>
    <row r="174" spans="1:16" s="15" customFormat="1" ht="31.5">
      <c r="A174" s="16">
        <v>601610</v>
      </c>
      <c r="B174" s="16">
        <f t="shared" si="364"/>
        <v>601300200</v>
      </c>
      <c r="C174" s="16">
        <v>300200</v>
      </c>
      <c r="D174" s="155" t="s">
        <v>106</v>
      </c>
      <c r="E174" s="128" t="s">
        <v>109</v>
      </c>
      <c r="F174" s="161">
        <f t="shared" ref="F174:L174" si="622">F66*F120*12/1000</f>
        <v>2927.8984800000003</v>
      </c>
      <c r="G174" s="161">
        <f t="shared" si="622"/>
        <v>2927.8984800000003</v>
      </c>
      <c r="H174" s="161">
        <f t="shared" si="622"/>
        <v>3234.5991600000002</v>
      </c>
      <c r="I174" s="161">
        <f t="shared" si="622"/>
        <v>3234.5991600000002</v>
      </c>
      <c r="J174" s="161">
        <f t="shared" si="622"/>
        <v>3234.5991600000002</v>
      </c>
      <c r="K174" s="161">
        <f t="shared" si="622"/>
        <v>3234.5991600000002</v>
      </c>
      <c r="L174" s="161">
        <f t="shared" si="622"/>
        <v>3234.5991600000002</v>
      </c>
      <c r="M174" s="161">
        <f>M66*M120*3/1000</f>
        <v>731.97462000000007</v>
      </c>
      <c r="N174" s="161">
        <f>N66*N120*3/1000</f>
        <v>731.97462000000007</v>
      </c>
      <c r="O174" s="161">
        <f>O66*O120*3/1000</f>
        <v>808.64979000000005</v>
      </c>
      <c r="P174" s="161">
        <f>P66*P120*3/1000</f>
        <v>808.64979000000005</v>
      </c>
    </row>
    <row r="175" spans="1:16" s="15" customFormat="1" ht="15.75">
      <c r="A175" s="16">
        <v>601620</v>
      </c>
      <c r="B175" s="16">
        <f t="shared" si="364"/>
        <v>601301200</v>
      </c>
      <c r="C175" s="16">
        <v>301200</v>
      </c>
      <c r="D175" s="30" t="s">
        <v>83</v>
      </c>
      <c r="E175" s="102" t="s">
        <v>628</v>
      </c>
      <c r="F175" s="136" t="s">
        <v>593</v>
      </c>
      <c r="G175" s="64">
        <f>IF(F174,G174/F174*100,0)</f>
        <v>100</v>
      </c>
      <c r="H175" s="64">
        <f t="shared" ref="H175" si="623">IF(G174,H174/G174*100,0)</f>
        <v>110.47511319449845</v>
      </c>
      <c r="I175" s="64">
        <f t="shared" ref="I175" si="624">IF(H174,I174/H174*100,0)</f>
        <v>100</v>
      </c>
      <c r="J175" s="64">
        <f t="shared" ref="J175" si="625">IF(I174,J174/I174*100,0)</f>
        <v>100</v>
      </c>
      <c r="K175" s="64">
        <f t="shared" ref="K175" si="626">IF(J174,K174/J174*100,0)</f>
        <v>100</v>
      </c>
      <c r="L175" s="64">
        <f t="shared" ref="L175" si="627">IF(K174,L174/K174*100,0)</f>
        <v>100</v>
      </c>
      <c r="M175" s="136" t="s">
        <v>593</v>
      </c>
      <c r="N175" s="64">
        <f t="shared" ref="N175" si="628">IF(M174,N174/M174*100,0)</f>
        <v>100</v>
      </c>
      <c r="O175" s="64">
        <f t="shared" ref="O175" si="629">IF(N174,O174/N174*100,0)</f>
        <v>110.47511319449845</v>
      </c>
      <c r="P175" s="64">
        <f t="shared" ref="P175" si="630">IF(O174,P174/O174*100,0)</f>
        <v>100</v>
      </c>
    </row>
    <row r="176" spans="1:16" s="15" customFormat="1" ht="15">
      <c r="A176" s="16">
        <v>601630</v>
      </c>
      <c r="B176" s="20"/>
    </row>
    <row r="177" spans="1:21" s="15" customFormat="1" ht="15.75">
      <c r="A177" s="16">
        <v>601640</v>
      </c>
      <c r="B177" s="20"/>
      <c r="D177" s="42" t="s">
        <v>127</v>
      </c>
    </row>
    <row r="178" spans="1:21" s="15" customFormat="1" ht="15">
      <c r="A178" s="16">
        <v>601650</v>
      </c>
      <c r="B178" s="20"/>
    </row>
    <row r="179" spans="1:21" s="15" customFormat="1" ht="15.75">
      <c r="A179" s="16">
        <v>601660</v>
      </c>
      <c r="B179" s="20"/>
      <c r="D179" s="38"/>
      <c r="E179" s="38"/>
      <c r="F179" s="78"/>
      <c r="G179" s="78"/>
      <c r="H179" s="78"/>
      <c r="I179" s="78"/>
      <c r="J179" s="78"/>
      <c r="K179" s="78"/>
      <c r="L179" s="74"/>
      <c r="M179" s="74"/>
      <c r="N179" s="74"/>
      <c r="O179" s="74"/>
      <c r="P179" s="79" t="s">
        <v>77</v>
      </c>
    </row>
    <row r="180" spans="1:21" s="15" customFormat="1" ht="20.25">
      <c r="A180" s="16">
        <v>601670</v>
      </c>
      <c r="B180" s="20"/>
      <c r="C180" s="20"/>
      <c r="D180" s="200" t="s">
        <v>126</v>
      </c>
      <c r="E180" s="200"/>
      <c r="F180" s="200"/>
      <c r="G180" s="200"/>
      <c r="H180" s="200"/>
      <c r="I180" s="200"/>
      <c r="J180" s="200"/>
      <c r="K180" s="200"/>
      <c r="L180" s="200"/>
      <c r="M180" s="200"/>
      <c r="N180" s="200"/>
      <c r="O180" s="200"/>
      <c r="P180" s="200"/>
    </row>
    <row r="181" spans="1:21" s="15" customFormat="1" ht="15.75">
      <c r="A181" s="16">
        <v>601680</v>
      </c>
      <c r="B181" s="20"/>
      <c r="C181" s="20"/>
      <c r="D181" s="38"/>
      <c r="E181" s="38"/>
      <c r="F181" s="80"/>
      <c r="G181" s="80"/>
      <c r="H181" s="80"/>
      <c r="I181" s="80"/>
      <c r="J181" s="80"/>
      <c r="K181" s="80"/>
      <c r="L181" s="80"/>
      <c r="M181" s="80"/>
      <c r="N181" s="80"/>
      <c r="O181" s="38"/>
      <c r="P181" s="74"/>
    </row>
    <row r="182" spans="1:21" s="15" customFormat="1" ht="15.75" customHeight="1">
      <c r="A182" s="16">
        <v>601690</v>
      </c>
      <c r="B182" s="192" t="s">
        <v>69</v>
      </c>
      <c r="C182" s="192" t="s">
        <v>70</v>
      </c>
      <c r="D182" s="176" t="s">
        <v>0</v>
      </c>
      <c r="E182" s="178" t="s">
        <v>12</v>
      </c>
      <c r="F182" s="27">
        <v>2019</v>
      </c>
      <c r="G182" s="27">
        <v>2020</v>
      </c>
      <c r="H182" s="27">
        <v>2021</v>
      </c>
      <c r="I182" s="27">
        <v>2022</v>
      </c>
      <c r="J182" s="27">
        <v>2023</v>
      </c>
      <c r="K182" s="27">
        <v>2024</v>
      </c>
      <c r="L182" s="27">
        <v>2025</v>
      </c>
      <c r="M182" s="27">
        <v>2019</v>
      </c>
      <c r="N182" s="27">
        <v>2020</v>
      </c>
      <c r="O182" s="27">
        <v>2021</v>
      </c>
      <c r="P182" s="27">
        <v>2022</v>
      </c>
    </row>
    <row r="183" spans="1:21" s="15" customFormat="1" ht="15.75">
      <c r="A183" s="16">
        <v>601700</v>
      </c>
      <c r="B183" s="193" t="s">
        <v>9</v>
      </c>
      <c r="C183" s="193" t="s">
        <v>9</v>
      </c>
      <c r="D183" s="177"/>
      <c r="E183" s="179"/>
      <c r="F183" s="27" t="s">
        <v>1</v>
      </c>
      <c r="G183" s="27" t="s">
        <v>1</v>
      </c>
      <c r="H183" s="27" t="s">
        <v>1</v>
      </c>
      <c r="I183" s="27" t="s">
        <v>2</v>
      </c>
      <c r="J183" s="69" t="s">
        <v>3</v>
      </c>
      <c r="K183" s="69" t="s">
        <v>3</v>
      </c>
      <c r="L183" s="69" t="s">
        <v>3</v>
      </c>
      <c r="M183" s="27" t="s">
        <v>81</v>
      </c>
      <c r="N183" s="27" t="s">
        <v>81</v>
      </c>
      <c r="O183" s="27" t="s">
        <v>81</v>
      </c>
      <c r="P183" s="27" t="s">
        <v>81</v>
      </c>
      <c r="R183" s="182" t="s">
        <v>631</v>
      </c>
      <c r="S183" s="182"/>
      <c r="T183" s="182"/>
      <c r="U183" s="182"/>
    </row>
    <row r="184" spans="1:21" s="15" customFormat="1" ht="39">
      <c r="A184" s="16">
        <v>601710</v>
      </c>
      <c r="B184" s="16">
        <f t="shared" ref="B184:B407" si="631">VALUE(CONCATENATE($A$2,$C$4,C184))</f>
        <v>601400000</v>
      </c>
      <c r="C184" s="16">
        <v>400000</v>
      </c>
      <c r="D184" s="134" t="s">
        <v>111</v>
      </c>
      <c r="E184" s="34" t="s">
        <v>112</v>
      </c>
      <c r="F184" s="159">
        <f t="shared" ref="F184:P184" si="632">ROUND(F186+F188+F190+F192+F194+F196+F198+F200+F202+F204+F206+F208+F210+F212+F214+F216+F218+F220+F222+F224+F226+F228+F230+F232+F234+F236+F238+F240+F242+F244,2)</f>
        <v>189.4</v>
      </c>
      <c r="G184" s="159">
        <f t="shared" si="632"/>
        <v>195.4</v>
      </c>
      <c r="H184" s="159">
        <f t="shared" si="632"/>
        <v>220</v>
      </c>
      <c r="I184" s="159">
        <f t="shared" si="632"/>
        <v>198</v>
      </c>
      <c r="J184" s="159">
        <f t="shared" si="632"/>
        <v>198</v>
      </c>
      <c r="K184" s="159">
        <f t="shared" si="632"/>
        <v>199</v>
      </c>
      <c r="L184" s="159">
        <f t="shared" si="632"/>
        <v>198</v>
      </c>
      <c r="M184" s="159">
        <f t="shared" si="632"/>
        <v>190.9</v>
      </c>
      <c r="N184" s="159">
        <f t="shared" si="632"/>
        <v>195.9</v>
      </c>
      <c r="O184" s="159">
        <f t="shared" si="632"/>
        <v>220</v>
      </c>
      <c r="P184" s="159">
        <f t="shared" si="632"/>
        <v>198</v>
      </c>
      <c r="R184" s="182"/>
      <c r="S184" s="182"/>
      <c r="T184" s="182"/>
      <c r="U184" s="182"/>
    </row>
    <row r="185" spans="1:21" s="15" customFormat="1" ht="15.75">
      <c r="A185" s="16">
        <v>601720</v>
      </c>
      <c r="B185" s="16">
        <f t="shared" si="631"/>
        <v>601401000</v>
      </c>
      <c r="C185" s="16">
        <v>401000</v>
      </c>
      <c r="D185" s="70" t="s">
        <v>113</v>
      </c>
      <c r="E185" s="102" t="s">
        <v>628</v>
      </c>
      <c r="F185" s="136" t="s">
        <v>593</v>
      </c>
      <c r="G185" s="71">
        <f>IF(F184,G184/F184*100,0)</f>
        <v>103.16789862724394</v>
      </c>
      <c r="H185" s="71">
        <f t="shared" ref="H185" si="633">IF(G184,H184/G184*100,0)</f>
        <v>112.58955987717502</v>
      </c>
      <c r="I185" s="71">
        <f t="shared" ref="I185" si="634">IF(H184,I184/H184*100,0)</f>
        <v>90</v>
      </c>
      <c r="J185" s="71">
        <f t="shared" ref="J185" si="635">IF(I184,J184/I184*100,0)</f>
        <v>100</v>
      </c>
      <c r="K185" s="71">
        <f t="shared" ref="K185" si="636">IF(J184,K184/J184*100,0)</f>
        <v>100.50505050505049</v>
      </c>
      <c r="L185" s="71">
        <f t="shared" ref="L185" si="637">IF(K184,L184/K184*100,0)</f>
        <v>99.497487437185924</v>
      </c>
      <c r="M185" s="136" t="s">
        <v>593</v>
      </c>
      <c r="N185" s="71">
        <f t="shared" ref="N185" si="638">IF(M184,N184/M184*100,0)</f>
        <v>102.61917234154008</v>
      </c>
      <c r="O185" s="71">
        <f t="shared" ref="O185" si="639">IF(N184,O184/N184*100,0)</f>
        <v>112.30219499744767</v>
      </c>
      <c r="P185" s="71">
        <f>IF(O184,P184/O184*100,0)</f>
        <v>90</v>
      </c>
      <c r="R185" s="182"/>
      <c r="S185" s="182"/>
      <c r="T185" s="182"/>
      <c r="U185" s="182"/>
    </row>
    <row r="186" spans="1:21" s="15" customFormat="1" ht="15.75">
      <c r="A186" s="16">
        <v>601730</v>
      </c>
      <c r="B186" s="16">
        <f t="shared" si="631"/>
        <v>601400010</v>
      </c>
      <c r="C186" s="16">
        <v>400010</v>
      </c>
      <c r="D186" s="103" t="s">
        <v>661</v>
      </c>
      <c r="E186" s="34" t="s">
        <v>112</v>
      </c>
      <c r="F186" s="162">
        <v>13</v>
      </c>
      <c r="G186" s="162">
        <v>13</v>
      </c>
      <c r="H186" s="162">
        <v>13</v>
      </c>
      <c r="I186" s="162">
        <v>13</v>
      </c>
      <c r="J186" s="162">
        <v>13</v>
      </c>
      <c r="K186" s="162">
        <v>13</v>
      </c>
      <c r="L186" s="162">
        <v>13</v>
      </c>
      <c r="M186" s="162">
        <v>13</v>
      </c>
      <c r="N186" s="162">
        <v>13</v>
      </c>
      <c r="O186" s="162">
        <v>13</v>
      </c>
      <c r="P186" s="162">
        <v>13</v>
      </c>
      <c r="R186" s="182"/>
      <c r="S186" s="182"/>
      <c r="T186" s="182"/>
      <c r="U186" s="182"/>
    </row>
    <row r="187" spans="1:21" s="15" customFormat="1" ht="15.75">
      <c r="A187" s="16">
        <v>601740</v>
      </c>
      <c r="B187" s="16">
        <f t="shared" si="631"/>
        <v>601401010</v>
      </c>
      <c r="C187" s="16">
        <v>401010</v>
      </c>
      <c r="D187" s="72" t="s">
        <v>113</v>
      </c>
      <c r="E187" s="102" t="s">
        <v>628</v>
      </c>
      <c r="F187" s="136" t="s">
        <v>593</v>
      </c>
      <c r="G187" s="71">
        <f>IF(F186,G186/F186*100,0)</f>
        <v>100</v>
      </c>
      <c r="H187" s="71">
        <f t="shared" ref="H187" si="640">IF(G186,H186/G186*100,0)</f>
        <v>100</v>
      </c>
      <c r="I187" s="71">
        <f t="shared" ref="I187" si="641">IF(H186,I186/H186*100,0)</f>
        <v>100</v>
      </c>
      <c r="J187" s="71">
        <f t="shared" ref="J187" si="642">IF(I186,J186/I186*100,0)</f>
        <v>100</v>
      </c>
      <c r="K187" s="71">
        <f t="shared" ref="K187" si="643">IF(J186,K186/J186*100,0)</f>
        <v>100</v>
      </c>
      <c r="L187" s="71">
        <f t="shared" ref="L187" si="644">IF(K186,L186/K186*100,0)</f>
        <v>100</v>
      </c>
      <c r="M187" s="136" t="s">
        <v>593</v>
      </c>
      <c r="N187" s="71">
        <f t="shared" ref="N187" si="645">IF(M186,N186/M186*100,0)</f>
        <v>100</v>
      </c>
      <c r="O187" s="71">
        <f t="shared" ref="O187" si="646">IF(N186,O186/N186*100,0)</f>
        <v>100</v>
      </c>
      <c r="P187" s="71">
        <f t="shared" ref="P187" si="647">IF(O186,P186/O186*100,0)</f>
        <v>100</v>
      </c>
      <c r="R187" s="182"/>
      <c r="S187" s="182"/>
      <c r="T187" s="182"/>
      <c r="U187" s="182"/>
    </row>
    <row r="188" spans="1:21" s="15" customFormat="1" ht="15.75">
      <c r="A188" s="16">
        <v>601750</v>
      </c>
      <c r="B188" s="16">
        <f t="shared" si="631"/>
        <v>601400020</v>
      </c>
      <c r="C188" s="16">
        <v>400020</v>
      </c>
      <c r="D188" s="103" t="s">
        <v>662</v>
      </c>
      <c r="E188" s="34" t="s">
        <v>112</v>
      </c>
      <c r="F188" s="162">
        <v>20</v>
      </c>
      <c r="G188" s="162">
        <v>20</v>
      </c>
      <c r="H188" s="162">
        <v>18</v>
      </c>
      <c r="I188" s="162">
        <v>20</v>
      </c>
      <c r="J188" s="162">
        <v>20</v>
      </c>
      <c r="K188" s="162">
        <v>20</v>
      </c>
      <c r="L188" s="162">
        <v>20</v>
      </c>
      <c r="M188" s="162">
        <v>20</v>
      </c>
      <c r="N188" s="162">
        <v>20</v>
      </c>
      <c r="O188" s="162">
        <v>18</v>
      </c>
      <c r="P188" s="162">
        <v>20</v>
      </c>
    </row>
    <row r="189" spans="1:21" s="15" customFormat="1" ht="15.75">
      <c r="A189" s="16">
        <v>601760</v>
      </c>
      <c r="B189" s="16">
        <f t="shared" si="631"/>
        <v>601401020</v>
      </c>
      <c r="C189" s="16">
        <v>401020</v>
      </c>
      <c r="D189" s="72" t="s">
        <v>113</v>
      </c>
      <c r="E189" s="102" t="s">
        <v>628</v>
      </c>
      <c r="F189" s="136" t="s">
        <v>593</v>
      </c>
      <c r="G189" s="71">
        <f>IF(F188,G188/F188*100,0)</f>
        <v>100</v>
      </c>
      <c r="H189" s="71">
        <f t="shared" ref="H189" si="648">IF(G188,H188/G188*100,0)</f>
        <v>90</v>
      </c>
      <c r="I189" s="71">
        <f t="shared" ref="I189" si="649">IF(H188,I188/H188*100,0)</f>
        <v>111.11111111111111</v>
      </c>
      <c r="J189" s="71">
        <f t="shared" ref="J189" si="650">IF(I188,J188/I188*100,0)</f>
        <v>100</v>
      </c>
      <c r="K189" s="71">
        <f t="shared" ref="K189" si="651">IF(J188,K188/J188*100,0)</f>
        <v>100</v>
      </c>
      <c r="L189" s="71">
        <f t="shared" ref="L189" si="652">IF(K188,L188/K188*100,0)</f>
        <v>100</v>
      </c>
      <c r="M189" s="136" t="s">
        <v>593</v>
      </c>
      <c r="N189" s="71">
        <f t="shared" ref="N189" si="653">IF(M188,N188/M188*100,0)</f>
        <v>100</v>
      </c>
      <c r="O189" s="71">
        <f t="shared" ref="O189" si="654">IF(N188,O188/N188*100,0)</f>
        <v>90</v>
      </c>
      <c r="P189" s="71">
        <f t="shared" ref="P189" si="655">IF(O188,P188/O188*100,0)</f>
        <v>111.11111111111111</v>
      </c>
    </row>
    <row r="190" spans="1:21" s="15" customFormat="1" ht="15.75">
      <c r="A190" s="16">
        <v>601770</v>
      </c>
      <c r="B190" s="16">
        <f t="shared" si="631"/>
        <v>601400030</v>
      </c>
      <c r="C190" s="16">
        <v>400030</v>
      </c>
      <c r="D190" s="103" t="s">
        <v>663</v>
      </c>
      <c r="E190" s="34" t="s">
        <v>112</v>
      </c>
      <c r="F190" s="162">
        <v>4.5</v>
      </c>
      <c r="G190" s="162">
        <v>4.5</v>
      </c>
      <c r="H190" s="162">
        <v>5</v>
      </c>
      <c r="I190" s="162">
        <v>5</v>
      </c>
      <c r="J190" s="162">
        <v>5</v>
      </c>
      <c r="K190" s="162">
        <v>5</v>
      </c>
      <c r="L190" s="162">
        <v>5</v>
      </c>
      <c r="M190" s="162">
        <v>5</v>
      </c>
      <c r="N190" s="162">
        <v>5</v>
      </c>
      <c r="O190" s="162">
        <v>5</v>
      </c>
      <c r="P190" s="162">
        <v>5</v>
      </c>
    </row>
    <row r="191" spans="1:21" s="15" customFormat="1" ht="15.75">
      <c r="A191" s="16">
        <v>601780</v>
      </c>
      <c r="B191" s="16">
        <f t="shared" si="631"/>
        <v>601401030</v>
      </c>
      <c r="C191" s="16">
        <v>401030</v>
      </c>
      <c r="D191" s="72" t="s">
        <v>113</v>
      </c>
      <c r="E191" s="102" t="s">
        <v>628</v>
      </c>
      <c r="F191" s="136" t="s">
        <v>593</v>
      </c>
      <c r="G191" s="71">
        <f>IF(F190,G190/F190*100,0)</f>
        <v>100</v>
      </c>
      <c r="H191" s="71">
        <f t="shared" ref="H191" si="656">IF(G190,H190/G190*100,0)</f>
        <v>111.11111111111111</v>
      </c>
      <c r="I191" s="71">
        <f t="shared" ref="I191" si="657">IF(H190,I190/H190*100,0)</f>
        <v>100</v>
      </c>
      <c r="J191" s="71">
        <f t="shared" ref="J191" si="658">IF(I190,J190/I190*100,0)</f>
        <v>100</v>
      </c>
      <c r="K191" s="71">
        <f t="shared" ref="K191" si="659">IF(J190,K190/J190*100,0)</f>
        <v>100</v>
      </c>
      <c r="L191" s="71">
        <f t="shared" ref="L191" si="660">IF(K190,L190/K190*100,0)</f>
        <v>100</v>
      </c>
      <c r="M191" s="136" t="s">
        <v>593</v>
      </c>
      <c r="N191" s="71">
        <f t="shared" ref="N191" si="661">IF(M190,N190/M190*100,0)</f>
        <v>100</v>
      </c>
      <c r="O191" s="71">
        <f t="shared" ref="O191" si="662">IF(N190,O190/N190*100,0)</f>
        <v>100</v>
      </c>
      <c r="P191" s="71">
        <f t="shared" ref="P191" si="663">IF(O190,P190/O190*100,0)</f>
        <v>100</v>
      </c>
    </row>
    <row r="192" spans="1:21" s="15" customFormat="1" ht="15.75">
      <c r="A192" s="16">
        <v>601790</v>
      </c>
      <c r="B192" s="16">
        <f t="shared" si="631"/>
        <v>601400040</v>
      </c>
      <c r="C192" s="16">
        <v>400040</v>
      </c>
      <c r="D192" s="103" t="s">
        <v>664</v>
      </c>
      <c r="E192" s="34" t="s">
        <v>112</v>
      </c>
      <c r="F192" s="162">
        <v>10</v>
      </c>
      <c r="G192" s="162">
        <v>10</v>
      </c>
      <c r="H192" s="162">
        <v>9</v>
      </c>
      <c r="I192" s="162">
        <v>10</v>
      </c>
      <c r="J192" s="162">
        <v>10</v>
      </c>
      <c r="K192" s="162">
        <v>10</v>
      </c>
      <c r="L192" s="162">
        <v>10</v>
      </c>
      <c r="M192" s="162">
        <v>10</v>
      </c>
      <c r="N192" s="162">
        <v>10</v>
      </c>
      <c r="O192" s="162">
        <v>9</v>
      </c>
      <c r="P192" s="162">
        <v>10</v>
      </c>
    </row>
    <row r="193" spans="1:16" s="15" customFormat="1" ht="15.75">
      <c r="A193" s="16">
        <v>601800</v>
      </c>
      <c r="B193" s="16">
        <f t="shared" si="631"/>
        <v>601401040</v>
      </c>
      <c r="C193" s="16">
        <v>401040</v>
      </c>
      <c r="D193" s="72" t="s">
        <v>113</v>
      </c>
      <c r="E193" s="102" t="s">
        <v>628</v>
      </c>
      <c r="F193" s="136" t="s">
        <v>593</v>
      </c>
      <c r="G193" s="71">
        <f>IF(F192,G192/F192*100,0)</f>
        <v>100</v>
      </c>
      <c r="H193" s="71">
        <f t="shared" ref="H193" si="664">IF(G192,H192/G192*100,0)</f>
        <v>90</v>
      </c>
      <c r="I193" s="71">
        <f t="shared" ref="I193" si="665">IF(H192,I192/H192*100,0)</f>
        <v>111.11111111111111</v>
      </c>
      <c r="J193" s="71">
        <f t="shared" ref="J193" si="666">IF(I192,J192/I192*100,0)</f>
        <v>100</v>
      </c>
      <c r="K193" s="71">
        <f t="shared" ref="K193" si="667">IF(J192,K192/J192*100,0)</f>
        <v>100</v>
      </c>
      <c r="L193" s="71">
        <f t="shared" ref="L193" si="668">IF(K192,L192/K192*100,0)</f>
        <v>100</v>
      </c>
      <c r="M193" s="136" t="s">
        <v>593</v>
      </c>
      <c r="N193" s="71">
        <f t="shared" ref="N193" si="669">IF(M192,N192/M192*100,0)</f>
        <v>100</v>
      </c>
      <c r="O193" s="71">
        <f t="shared" ref="O193" si="670">IF(N192,O192/N192*100,0)</f>
        <v>90</v>
      </c>
      <c r="P193" s="71">
        <f t="shared" ref="P193" si="671">IF(O192,P192/O192*100,0)</f>
        <v>111.11111111111111</v>
      </c>
    </row>
    <row r="194" spans="1:16" s="15" customFormat="1" ht="15.75">
      <c r="A194" s="16">
        <v>601810</v>
      </c>
      <c r="B194" s="16">
        <f t="shared" si="631"/>
        <v>601400050</v>
      </c>
      <c r="C194" s="16">
        <v>400050</v>
      </c>
      <c r="D194" s="103" t="s">
        <v>665</v>
      </c>
      <c r="E194" s="34" t="s">
        <v>112</v>
      </c>
      <c r="F194" s="162">
        <v>3.9</v>
      </c>
      <c r="G194" s="162">
        <v>3.9</v>
      </c>
      <c r="H194" s="162">
        <v>4</v>
      </c>
      <c r="I194" s="162">
        <v>4</v>
      </c>
      <c r="J194" s="162">
        <v>4</v>
      </c>
      <c r="K194" s="162">
        <v>4</v>
      </c>
      <c r="L194" s="162">
        <v>4</v>
      </c>
      <c r="M194" s="162">
        <v>3.9</v>
      </c>
      <c r="N194" s="162">
        <v>3.9</v>
      </c>
      <c r="O194" s="162">
        <v>4</v>
      </c>
      <c r="P194" s="162">
        <v>4</v>
      </c>
    </row>
    <row r="195" spans="1:16" s="15" customFormat="1" ht="15.75">
      <c r="A195" s="16">
        <v>601820</v>
      </c>
      <c r="B195" s="16">
        <f t="shared" si="631"/>
        <v>601401050</v>
      </c>
      <c r="C195" s="16">
        <v>401050</v>
      </c>
      <c r="D195" s="72" t="s">
        <v>113</v>
      </c>
      <c r="E195" s="102" t="s">
        <v>628</v>
      </c>
      <c r="F195" s="136" t="s">
        <v>593</v>
      </c>
      <c r="G195" s="71">
        <f t="shared" ref="G195" si="672">IF(F194,G194/F194*100,0)</f>
        <v>100</v>
      </c>
      <c r="H195" s="71">
        <f t="shared" ref="H195" si="673">IF(G194,H194/G194*100,0)</f>
        <v>102.56410256410258</v>
      </c>
      <c r="I195" s="71">
        <f t="shared" ref="I195" si="674">IF(H194,I194/H194*100,0)</f>
        <v>100</v>
      </c>
      <c r="J195" s="71">
        <f t="shared" ref="J195" si="675">IF(I194,J194/I194*100,0)</f>
        <v>100</v>
      </c>
      <c r="K195" s="71">
        <f t="shared" ref="K195" si="676">IF(J194,K194/J194*100,0)</f>
        <v>100</v>
      </c>
      <c r="L195" s="71">
        <f t="shared" ref="L195" si="677">IF(K194,L194/K194*100,0)</f>
        <v>100</v>
      </c>
      <c r="M195" s="136" t="s">
        <v>593</v>
      </c>
      <c r="N195" s="71">
        <f t="shared" ref="N195" si="678">IF(M194,N194/M194*100,0)</f>
        <v>100</v>
      </c>
      <c r="O195" s="71">
        <f t="shared" ref="O195" si="679">IF(N194,O194/N194*100,0)</f>
        <v>102.56410256410258</v>
      </c>
      <c r="P195" s="71">
        <f t="shared" ref="P195" si="680">IF(O194,P194/O194*100,0)</f>
        <v>100</v>
      </c>
    </row>
    <row r="196" spans="1:16" s="15" customFormat="1" ht="15.75">
      <c r="A196" s="16">
        <v>601830</v>
      </c>
      <c r="B196" s="16">
        <f t="shared" si="631"/>
        <v>601400060</v>
      </c>
      <c r="C196" s="16">
        <v>400060</v>
      </c>
      <c r="D196" s="103" t="s">
        <v>666</v>
      </c>
      <c r="E196" s="34" t="s">
        <v>112</v>
      </c>
      <c r="F196" s="162">
        <v>13</v>
      </c>
      <c r="G196" s="162">
        <v>14</v>
      </c>
      <c r="H196" s="162">
        <v>13</v>
      </c>
      <c r="I196" s="162">
        <v>14</v>
      </c>
      <c r="J196" s="162">
        <v>14</v>
      </c>
      <c r="K196" s="162">
        <v>14</v>
      </c>
      <c r="L196" s="162">
        <v>14</v>
      </c>
      <c r="M196" s="162">
        <v>13</v>
      </c>
      <c r="N196" s="162">
        <v>14</v>
      </c>
      <c r="O196" s="162">
        <v>13</v>
      </c>
      <c r="P196" s="162">
        <v>14</v>
      </c>
    </row>
    <row r="197" spans="1:16" s="15" customFormat="1" ht="15.75">
      <c r="A197" s="16">
        <v>601840</v>
      </c>
      <c r="B197" s="16">
        <f t="shared" si="631"/>
        <v>601401060</v>
      </c>
      <c r="C197" s="16">
        <v>401060</v>
      </c>
      <c r="D197" s="72" t="s">
        <v>113</v>
      </c>
      <c r="E197" s="102" t="s">
        <v>628</v>
      </c>
      <c r="F197" s="136" t="s">
        <v>593</v>
      </c>
      <c r="G197" s="71">
        <f t="shared" ref="G197" si="681">IF(F196,G196/F196*100,0)</f>
        <v>107.69230769230769</v>
      </c>
      <c r="H197" s="71">
        <f t="shared" ref="H197" si="682">IF(G196,H196/G196*100,0)</f>
        <v>92.857142857142861</v>
      </c>
      <c r="I197" s="71">
        <f t="shared" ref="I197" si="683">IF(H196,I196/H196*100,0)</f>
        <v>107.69230769230769</v>
      </c>
      <c r="J197" s="71">
        <f t="shared" ref="J197" si="684">IF(I196,J196/I196*100,0)</f>
        <v>100</v>
      </c>
      <c r="K197" s="71">
        <f t="shared" ref="K197" si="685">IF(J196,K196/J196*100,0)</f>
        <v>100</v>
      </c>
      <c r="L197" s="71">
        <f t="shared" ref="L197" si="686">IF(K196,L196/K196*100,0)</f>
        <v>100</v>
      </c>
      <c r="M197" s="136" t="s">
        <v>593</v>
      </c>
      <c r="N197" s="71">
        <f t="shared" ref="N197" si="687">IF(M196,N196/M196*100,0)</f>
        <v>107.69230769230769</v>
      </c>
      <c r="O197" s="71">
        <f t="shared" ref="O197" si="688">IF(N196,O196/N196*100,0)</f>
        <v>92.857142857142861</v>
      </c>
      <c r="P197" s="71">
        <f t="shared" ref="P197" si="689">IF(O196,P196/O196*100,0)</f>
        <v>107.69230769230769</v>
      </c>
    </row>
    <row r="198" spans="1:16" s="15" customFormat="1" ht="15.75">
      <c r="A198" s="16">
        <v>601850</v>
      </c>
      <c r="B198" s="16">
        <f t="shared" si="631"/>
        <v>601400070</v>
      </c>
      <c r="C198" s="16">
        <v>400070</v>
      </c>
      <c r="D198" s="103" t="s">
        <v>667</v>
      </c>
      <c r="E198" s="34" t="s">
        <v>112</v>
      </c>
      <c r="F198" s="162">
        <v>22</v>
      </c>
      <c r="G198" s="162">
        <v>22</v>
      </c>
      <c r="H198" s="162">
        <v>23</v>
      </c>
      <c r="I198" s="162">
        <v>23</v>
      </c>
      <c r="J198" s="162">
        <v>23</v>
      </c>
      <c r="K198" s="162">
        <v>23</v>
      </c>
      <c r="L198" s="162">
        <v>23</v>
      </c>
      <c r="M198" s="162">
        <v>22</v>
      </c>
      <c r="N198" s="162">
        <v>22</v>
      </c>
      <c r="O198" s="162">
        <v>23</v>
      </c>
      <c r="P198" s="162">
        <v>23</v>
      </c>
    </row>
    <row r="199" spans="1:16" s="15" customFormat="1" ht="15.75">
      <c r="A199" s="16">
        <v>601860</v>
      </c>
      <c r="B199" s="16">
        <f t="shared" si="631"/>
        <v>601401070</v>
      </c>
      <c r="C199" s="16">
        <v>401070</v>
      </c>
      <c r="D199" s="72" t="s">
        <v>113</v>
      </c>
      <c r="E199" s="102" t="s">
        <v>628</v>
      </c>
      <c r="F199" s="136" t="s">
        <v>593</v>
      </c>
      <c r="G199" s="71">
        <f t="shared" ref="G199" si="690">IF(F198,G198/F198*100,0)</f>
        <v>100</v>
      </c>
      <c r="H199" s="71">
        <f t="shared" ref="H199" si="691">IF(G198,H198/G198*100,0)</f>
        <v>104.54545454545455</v>
      </c>
      <c r="I199" s="71">
        <f t="shared" ref="I199" si="692">IF(H198,I198/H198*100,0)</f>
        <v>100</v>
      </c>
      <c r="J199" s="71">
        <f t="shared" ref="J199" si="693">IF(I198,J198/I198*100,0)</f>
        <v>100</v>
      </c>
      <c r="K199" s="71">
        <f t="shared" ref="K199" si="694">IF(J198,K198/J198*100,0)</f>
        <v>100</v>
      </c>
      <c r="L199" s="71">
        <f t="shared" ref="L199" si="695">IF(K198,L198/K198*100,0)</f>
        <v>100</v>
      </c>
      <c r="M199" s="136" t="s">
        <v>593</v>
      </c>
      <c r="N199" s="71">
        <f t="shared" ref="N199" si="696">IF(M198,N198/M198*100,0)</f>
        <v>100</v>
      </c>
      <c r="O199" s="71">
        <f t="shared" ref="O199" si="697">IF(N198,O198/N198*100,0)</f>
        <v>104.54545454545455</v>
      </c>
      <c r="P199" s="71">
        <f t="shared" ref="P199" si="698">IF(O198,P198/O198*100,0)</f>
        <v>100</v>
      </c>
    </row>
    <row r="200" spans="1:16" s="15" customFormat="1" ht="15.75">
      <c r="A200" s="16">
        <v>601870</v>
      </c>
      <c r="B200" s="16">
        <f t="shared" si="631"/>
        <v>601400080</v>
      </c>
      <c r="C200" s="16">
        <v>400080</v>
      </c>
      <c r="D200" s="103" t="s">
        <v>668</v>
      </c>
      <c r="E200" s="34" t="s">
        <v>112</v>
      </c>
      <c r="F200" s="162">
        <v>26</v>
      </c>
      <c r="G200" s="162">
        <v>26</v>
      </c>
      <c r="H200" s="162">
        <v>27</v>
      </c>
      <c r="I200" s="162">
        <v>27</v>
      </c>
      <c r="J200" s="162">
        <v>27</v>
      </c>
      <c r="K200" s="162">
        <v>27</v>
      </c>
      <c r="L200" s="162">
        <v>27</v>
      </c>
      <c r="M200" s="162">
        <v>26</v>
      </c>
      <c r="N200" s="162">
        <v>26</v>
      </c>
      <c r="O200" s="162">
        <v>27</v>
      </c>
      <c r="P200" s="162">
        <v>27</v>
      </c>
    </row>
    <row r="201" spans="1:16" s="15" customFormat="1" ht="15.75">
      <c r="A201" s="16">
        <v>601880</v>
      </c>
      <c r="B201" s="16">
        <f t="shared" si="631"/>
        <v>601401080</v>
      </c>
      <c r="C201" s="16">
        <v>401080</v>
      </c>
      <c r="D201" s="72" t="s">
        <v>113</v>
      </c>
      <c r="E201" s="102" t="s">
        <v>628</v>
      </c>
      <c r="F201" s="136" t="s">
        <v>593</v>
      </c>
      <c r="G201" s="71">
        <f t="shared" ref="G201" si="699">IF(F200,G200/F200*100,0)</f>
        <v>100</v>
      </c>
      <c r="H201" s="71">
        <f t="shared" ref="H201" si="700">IF(G200,H200/G200*100,0)</f>
        <v>103.84615384615385</v>
      </c>
      <c r="I201" s="71">
        <f t="shared" ref="I201" si="701">IF(H200,I200/H200*100,0)</f>
        <v>100</v>
      </c>
      <c r="J201" s="71">
        <f t="shared" ref="J201" si="702">IF(I200,J200/I200*100,0)</f>
        <v>100</v>
      </c>
      <c r="K201" s="71">
        <f t="shared" ref="K201" si="703">IF(J200,K200/J200*100,0)</f>
        <v>100</v>
      </c>
      <c r="L201" s="71">
        <f t="shared" ref="L201" si="704">IF(K200,L200/K200*100,0)</f>
        <v>100</v>
      </c>
      <c r="M201" s="136" t="s">
        <v>593</v>
      </c>
      <c r="N201" s="71">
        <f t="shared" ref="N201" si="705">IF(M200,N200/M200*100,0)</f>
        <v>100</v>
      </c>
      <c r="O201" s="71">
        <f t="shared" ref="O201" si="706">IF(N200,O200/N200*100,0)</f>
        <v>103.84615384615385</v>
      </c>
      <c r="P201" s="71">
        <f t="shared" ref="P201" si="707">IF(O200,P200/O200*100,0)</f>
        <v>100</v>
      </c>
    </row>
    <row r="202" spans="1:16" s="15" customFormat="1" ht="15.75">
      <c r="A202" s="16">
        <v>601890</v>
      </c>
      <c r="B202" s="16">
        <f t="shared" si="631"/>
        <v>601400090</v>
      </c>
      <c r="C202" s="16">
        <v>400090</v>
      </c>
      <c r="D202" s="103" t="s">
        <v>669</v>
      </c>
      <c r="E202" s="34" t="s">
        <v>112</v>
      </c>
      <c r="F202" s="162">
        <v>1</v>
      </c>
      <c r="G202" s="162">
        <v>1</v>
      </c>
      <c r="H202" s="162">
        <v>1</v>
      </c>
      <c r="I202" s="162">
        <v>1</v>
      </c>
      <c r="J202" s="162">
        <v>1</v>
      </c>
      <c r="K202" s="162">
        <v>1</v>
      </c>
      <c r="L202" s="162">
        <v>1</v>
      </c>
      <c r="M202" s="162">
        <v>1</v>
      </c>
      <c r="N202" s="162">
        <v>1</v>
      </c>
      <c r="O202" s="162">
        <v>1</v>
      </c>
      <c r="P202" s="162">
        <v>1</v>
      </c>
    </row>
    <row r="203" spans="1:16" s="15" customFormat="1" ht="15.75">
      <c r="A203" s="16">
        <v>601900</v>
      </c>
      <c r="B203" s="16">
        <f t="shared" si="631"/>
        <v>601401090</v>
      </c>
      <c r="C203" s="16">
        <v>401090</v>
      </c>
      <c r="D203" s="72" t="s">
        <v>113</v>
      </c>
      <c r="E203" s="102" t="s">
        <v>628</v>
      </c>
      <c r="F203" s="136" t="s">
        <v>593</v>
      </c>
      <c r="G203" s="71">
        <f t="shared" ref="G203" si="708">IF(F202,G202/F202*100,0)</f>
        <v>100</v>
      </c>
      <c r="H203" s="71">
        <f t="shared" ref="H203" si="709">IF(G202,H202/G202*100,0)</f>
        <v>100</v>
      </c>
      <c r="I203" s="71">
        <f t="shared" ref="I203" si="710">IF(H202,I202/H202*100,0)</f>
        <v>100</v>
      </c>
      <c r="J203" s="71">
        <f t="shared" ref="J203" si="711">IF(I202,J202/I202*100,0)</f>
        <v>100</v>
      </c>
      <c r="K203" s="71">
        <f t="shared" ref="K203" si="712">IF(J202,K202/J202*100,0)</f>
        <v>100</v>
      </c>
      <c r="L203" s="71">
        <f t="shared" ref="L203" si="713">IF(K202,L202/K202*100,0)</f>
        <v>100</v>
      </c>
      <c r="M203" s="136" t="s">
        <v>593</v>
      </c>
      <c r="N203" s="71">
        <f t="shared" ref="N203" si="714">IF(M202,N202/M202*100,0)</f>
        <v>100</v>
      </c>
      <c r="O203" s="71">
        <f t="shared" ref="O203" si="715">IF(N202,O202/N202*100,0)</f>
        <v>100</v>
      </c>
      <c r="P203" s="71">
        <f t="shared" ref="P203" si="716">IF(O202,P202/O202*100,0)</f>
        <v>100</v>
      </c>
    </row>
    <row r="204" spans="1:16" s="15" customFormat="1" ht="15.75">
      <c r="A204" s="16">
        <v>601910</v>
      </c>
      <c r="B204" s="16">
        <f t="shared" si="631"/>
        <v>601400100</v>
      </c>
      <c r="C204" s="16">
        <v>400100</v>
      </c>
      <c r="D204" s="103" t="s">
        <v>670</v>
      </c>
      <c r="E204" s="34" t="s">
        <v>112</v>
      </c>
      <c r="F204" s="162">
        <v>7</v>
      </c>
      <c r="G204" s="162">
        <v>8</v>
      </c>
      <c r="H204" s="162">
        <v>15</v>
      </c>
      <c r="I204" s="162">
        <v>8</v>
      </c>
      <c r="J204" s="162">
        <v>8</v>
      </c>
      <c r="K204" s="162">
        <v>8</v>
      </c>
      <c r="L204" s="162">
        <v>8</v>
      </c>
      <c r="M204" s="162">
        <v>8</v>
      </c>
      <c r="N204" s="162">
        <v>8</v>
      </c>
      <c r="O204" s="162">
        <v>15</v>
      </c>
      <c r="P204" s="162">
        <v>8</v>
      </c>
    </row>
    <row r="205" spans="1:16" s="15" customFormat="1" ht="15.75">
      <c r="A205" s="16">
        <v>601920</v>
      </c>
      <c r="B205" s="16">
        <f t="shared" si="631"/>
        <v>601401100</v>
      </c>
      <c r="C205" s="16">
        <v>401100</v>
      </c>
      <c r="D205" s="72" t="s">
        <v>113</v>
      </c>
      <c r="E205" s="102" t="s">
        <v>628</v>
      </c>
      <c r="F205" s="136" t="s">
        <v>593</v>
      </c>
      <c r="G205" s="71">
        <f t="shared" ref="G205" si="717">IF(F204,G204/F204*100,0)</f>
        <v>114.28571428571428</v>
      </c>
      <c r="H205" s="71">
        <f t="shared" ref="H205" si="718">IF(G204,H204/G204*100,0)</f>
        <v>187.5</v>
      </c>
      <c r="I205" s="71">
        <f t="shared" ref="I205" si="719">IF(H204,I204/H204*100,0)</f>
        <v>53.333333333333336</v>
      </c>
      <c r="J205" s="71">
        <f t="shared" ref="J205" si="720">IF(I204,J204/I204*100,0)</f>
        <v>100</v>
      </c>
      <c r="K205" s="71">
        <f t="shared" ref="K205" si="721">IF(J204,K204/J204*100,0)</f>
        <v>100</v>
      </c>
      <c r="L205" s="71">
        <f t="shared" ref="L205" si="722">IF(K204,L204/K204*100,0)</f>
        <v>100</v>
      </c>
      <c r="M205" s="136" t="s">
        <v>593</v>
      </c>
      <c r="N205" s="71">
        <f t="shared" ref="N205" si="723">IF(M204,N204/M204*100,0)</f>
        <v>100</v>
      </c>
      <c r="O205" s="71">
        <f t="shared" ref="O205" si="724">IF(N204,O204/N204*100,0)</f>
        <v>187.5</v>
      </c>
      <c r="P205" s="71">
        <f t="shared" ref="P205" si="725">IF(O204,P204/O204*100,0)</f>
        <v>53.333333333333336</v>
      </c>
    </row>
    <row r="206" spans="1:16" s="15" customFormat="1" ht="15.75">
      <c r="A206" s="16">
        <v>601930</v>
      </c>
      <c r="B206" s="16">
        <f t="shared" si="631"/>
        <v>601400110</v>
      </c>
      <c r="C206" s="16">
        <v>400110</v>
      </c>
      <c r="D206" s="103" t="s">
        <v>671</v>
      </c>
      <c r="E206" s="34" t="s">
        <v>112</v>
      </c>
      <c r="F206" s="162">
        <v>34</v>
      </c>
      <c r="G206" s="162">
        <v>36</v>
      </c>
      <c r="H206" s="162">
        <v>49</v>
      </c>
      <c r="I206" s="162">
        <v>36</v>
      </c>
      <c r="J206" s="162">
        <v>36</v>
      </c>
      <c r="K206" s="162">
        <v>36</v>
      </c>
      <c r="L206" s="162">
        <v>35</v>
      </c>
      <c r="M206" s="162">
        <v>34</v>
      </c>
      <c r="N206" s="162">
        <v>36</v>
      </c>
      <c r="O206" s="162">
        <v>49</v>
      </c>
      <c r="P206" s="162">
        <v>36</v>
      </c>
    </row>
    <row r="207" spans="1:16" s="15" customFormat="1" ht="15.75">
      <c r="A207" s="16">
        <v>601940</v>
      </c>
      <c r="B207" s="16">
        <f t="shared" si="631"/>
        <v>601401110</v>
      </c>
      <c r="C207" s="16">
        <v>401110</v>
      </c>
      <c r="D207" s="72" t="s">
        <v>113</v>
      </c>
      <c r="E207" s="102" t="s">
        <v>628</v>
      </c>
      <c r="F207" s="136" t="s">
        <v>593</v>
      </c>
      <c r="G207" s="71">
        <f t="shared" ref="G207" si="726">IF(F206,G206/F206*100,0)</f>
        <v>105.88235294117648</v>
      </c>
      <c r="H207" s="71">
        <f t="shared" ref="H207" si="727">IF(G206,H206/G206*100,0)</f>
        <v>136.11111111111111</v>
      </c>
      <c r="I207" s="71">
        <f t="shared" ref="I207" si="728">IF(H206,I206/H206*100,0)</f>
        <v>73.469387755102048</v>
      </c>
      <c r="J207" s="71">
        <f t="shared" ref="J207" si="729">IF(I206,J206/I206*100,0)</f>
        <v>100</v>
      </c>
      <c r="K207" s="71">
        <f t="shared" ref="K207" si="730">IF(J206,K206/J206*100,0)</f>
        <v>100</v>
      </c>
      <c r="L207" s="71">
        <f t="shared" ref="L207" si="731">IF(K206,L206/K206*100,0)</f>
        <v>97.222222222222214</v>
      </c>
      <c r="M207" s="136" t="s">
        <v>593</v>
      </c>
      <c r="N207" s="71">
        <f t="shared" ref="N207" si="732">IF(M206,N206/M206*100,0)</f>
        <v>105.88235294117648</v>
      </c>
      <c r="O207" s="71">
        <f t="shared" ref="O207" si="733">IF(N206,O206/N206*100,0)</f>
        <v>136.11111111111111</v>
      </c>
      <c r="P207" s="71">
        <f t="shared" ref="P207" si="734">IF(O206,P206/O206*100,0)</f>
        <v>73.469387755102048</v>
      </c>
    </row>
    <row r="208" spans="1:16" s="15" customFormat="1" ht="15.75">
      <c r="A208" s="16">
        <v>601950</v>
      </c>
      <c r="B208" s="16">
        <f t="shared" si="631"/>
        <v>601400120</v>
      </c>
      <c r="C208" s="16">
        <v>400120</v>
      </c>
      <c r="D208" s="103" t="s">
        <v>672</v>
      </c>
      <c r="E208" s="34" t="s">
        <v>112</v>
      </c>
      <c r="F208" s="162">
        <v>33</v>
      </c>
      <c r="G208" s="162">
        <v>35</v>
      </c>
      <c r="H208" s="162">
        <v>41</v>
      </c>
      <c r="I208" s="162">
        <v>35</v>
      </c>
      <c r="J208" s="162">
        <v>35</v>
      </c>
      <c r="K208" s="162">
        <v>36</v>
      </c>
      <c r="L208" s="162">
        <v>36</v>
      </c>
      <c r="M208" s="162">
        <v>33</v>
      </c>
      <c r="N208" s="162">
        <v>35</v>
      </c>
      <c r="O208" s="162">
        <v>41</v>
      </c>
      <c r="P208" s="162">
        <v>35</v>
      </c>
    </row>
    <row r="209" spans="1:16" s="15" customFormat="1" ht="15.75">
      <c r="A209" s="16">
        <v>601960</v>
      </c>
      <c r="B209" s="16">
        <f t="shared" si="631"/>
        <v>601401120</v>
      </c>
      <c r="C209" s="16">
        <v>401120</v>
      </c>
      <c r="D209" s="72" t="s">
        <v>113</v>
      </c>
      <c r="E209" s="102" t="s">
        <v>628</v>
      </c>
      <c r="F209" s="136" t="s">
        <v>593</v>
      </c>
      <c r="G209" s="71">
        <f t="shared" ref="G209" si="735">IF(F208,G208/F208*100,0)</f>
        <v>106.06060606060606</v>
      </c>
      <c r="H209" s="71">
        <f t="shared" ref="H209" si="736">IF(G208,H208/G208*100,0)</f>
        <v>117.14285714285715</v>
      </c>
      <c r="I209" s="71">
        <f t="shared" ref="I209" si="737">IF(H208,I208/H208*100,0)</f>
        <v>85.365853658536579</v>
      </c>
      <c r="J209" s="71">
        <f t="shared" ref="J209" si="738">IF(I208,J208/I208*100,0)</f>
        <v>100</v>
      </c>
      <c r="K209" s="71">
        <f t="shared" ref="K209" si="739">IF(J208,K208/J208*100,0)</f>
        <v>102.85714285714285</v>
      </c>
      <c r="L209" s="71">
        <f t="shared" ref="L209" si="740">IF(K208,L208/K208*100,0)</f>
        <v>100</v>
      </c>
      <c r="M209" s="136" t="s">
        <v>593</v>
      </c>
      <c r="N209" s="71">
        <f t="shared" ref="N209" si="741">IF(M208,N208/M208*100,0)</f>
        <v>106.06060606060606</v>
      </c>
      <c r="O209" s="71">
        <f t="shared" ref="O209" si="742">IF(N208,O208/N208*100,0)</f>
        <v>117.14285714285715</v>
      </c>
      <c r="P209" s="71">
        <f t="shared" ref="P209" si="743">IF(O208,P208/O208*100,0)</f>
        <v>85.365853658536579</v>
      </c>
    </row>
    <row r="210" spans="1:16" s="15" customFormat="1" ht="15.75">
      <c r="A210" s="16">
        <v>601970</v>
      </c>
      <c r="B210" s="16">
        <f t="shared" si="631"/>
        <v>601400130</v>
      </c>
      <c r="C210" s="16">
        <v>400130</v>
      </c>
      <c r="D210" s="103" t="s">
        <v>673</v>
      </c>
      <c r="E210" s="34" t="s">
        <v>112</v>
      </c>
      <c r="F210" s="162">
        <v>2</v>
      </c>
      <c r="G210" s="162">
        <v>2</v>
      </c>
      <c r="H210" s="162">
        <v>2</v>
      </c>
      <c r="I210" s="162">
        <v>2</v>
      </c>
      <c r="J210" s="162">
        <v>2</v>
      </c>
      <c r="K210" s="162">
        <v>2</v>
      </c>
      <c r="L210" s="162">
        <v>2</v>
      </c>
      <c r="M210" s="162">
        <v>2</v>
      </c>
      <c r="N210" s="162">
        <v>2</v>
      </c>
      <c r="O210" s="162">
        <v>2</v>
      </c>
      <c r="P210" s="162">
        <v>2</v>
      </c>
    </row>
    <row r="211" spans="1:16" s="15" customFormat="1" ht="15.75">
      <c r="A211" s="16">
        <v>601980</v>
      </c>
      <c r="B211" s="16">
        <f t="shared" si="631"/>
        <v>601401130</v>
      </c>
      <c r="C211" s="16">
        <v>401130</v>
      </c>
      <c r="D211" s="72" t="s">
        <v>113</v>
      </c>
      <c r="E211" s="102" t="s">
        <v>628</v>
      </c>
      <c r="F211" s="136" t="s">
        <v>593</v>
      </c>
      <c r="G211" s="71">
        <f t="shared" ref="G211" si="744">IF(F210,G210/F210*100,0)</f>
        <v>100</v>
      </c>
      <c r="H211" s="71">
        <f t="shared" ref="H211" si="745">IF(G210,H210/G210*100,0)</f>
        <v>100</v>
      </c>
      <c r="I211" s="71">
        <f t="shared" ref="I211" si="746">IF(H210,I210/H210*100,0)</f>
        <v>100</v>
      </c>
      <c r="J211" s="71">
        <f t="shared" ref="J211" si="747">IF(I210,J210/I210*100,0)</f>
        <v>100</v>
      </c>
      <c r="K211" s="71">
        <f t="shared" ref="K211" si="748">IF(J210,K210/J210*100,0)</f>
        <v>100</v>
      </c>
      <c r="L211" s="71">
        <f t="shared" ref="L211" si="749">IF(K210,L210/K210*100,0)</f>
        <v>100</v>
      </c>
      <c r="M211" s="136" t="s">
        <v>593</v>
      </c>
      <c r="N211" s="71">
        <f t="shared" ref="N211" si="750">IF(M210,N210/M210*100,0)</f>
        <v>100</v>
      </c>
      <c r="O211" s="71">
        <f t="shared" ref="O211" si="751">IF(N210,O210/N210*100,0)</f>
        <v>100</v>
      </c>
      <c r="P211" s="71">
        <f t="shared" ref="P211" si="752">IF(O210,P210/O210*100,0)</f>
        <v>100</v>
      </c>
    </row>
    <row r="212" spans="1:16" s="15" customFormat="1" ht="15.75">
      <c r="A212" s="16">
        <v>601990</v>
      </c>
      <c r="B212" s="16">
        <f t="shared" si="631"/>
        <v>601400140</v>
      </c>
      <c r="C212" s="16">
        <v>400140</v>
      </c>
      <c r="D212" s="103" t="s">
        <v>599</v>
      </c>
      <c r="E212" s="34" t="s">
        <v>112</v>
      </c>
      <c r="F212" s="162"/>
      <c r="G212" s="162"/>
      <c r="H212" s="162"/>
      <c r="I212" s="162"/>
      <c r="J212" s="162"/>
      <c r="K212" s="162"/>
      <c r="L212" s="162"/>
      <c r="M212" s="162"/>
      <c r="N212" s="162"/>
      <c r="O212" s="162"/>
      <c r="P212" s="162"/>
    </row>
    <row r="213" spans="1:16" s="15" customFormat="1" ht="15.75">
      <c r="A213" s="16">
        <v>602000</v>
      </c>
      <c r="B213" s="16">
        <f t="shared" si="631"/>
        <v>601401140</v>
      </c>
      <c r="C213" s="16">
        <v>401140</v>
      </c>
      <c r="D213" s="72" t="s">
        <v>113</v>
      </c>
      <c r="E213" s="102" t="s">
        <v>628</v>
      </c>
      <c r="F213" s="136" t="s">
        <v>593</v>
      </c>
      <c r="G213" s="71">
        <f t="shared" ref="G213" si="753">IF(F212,G212/F212*100,0)</f>
        <v>0</v>
      </c>
      <c r="H213" s="71">
        <f t="shared" ref="H213" si="754">IF(G212,H212/G212*100,0)</f>
        <v>0</v>
      </c>
      <c r="I213" s="71">
        <f t="shared" ref="I213" si="755">IF(H212,I212/H212*100,0)</f>
        <v>0</v>
      </c>
      <c r="J213" s="71">
        <f t="shared" ref="J213" si="756">IF(I212,J212/I212*100,0)</f>
        <v>0</v>
      </c>
      <c r="K213" s="71">
        <f t="shared" ref="K213" si="757">IF(J212,K212/J212*100,0)</f>
        <v>0</v>
      </c>
      <c r="L213" s="71">
        <f t="shared" ref="L213" si="758">IF(K212,L212/K212*100,0)</f>
        <v>0</v>
      </c>
      <c r="M213" s="136" t="s">
        <v>593</v>
      </c>
      <c r="N213" s="71">
        <f t="shared" ref="N213" si="759">IF(M212,N212/M212*100,0)</f>
        <v>0</v>
      </c>
      <c r="O213" s="71">
        <f t="shared" ref="O213" si="760">IF(N212,O212/N212*100,0)</f>
        <v>0</v>
      </c>
      <c r="P213" s="71">
        <f t="shared" ref="P213" si="761">IF(O212,P212/O212*100,0)</f>
        <v>0</v>
      </c>
    </row>
    <row r="214" spans="1:16" s="15" customFormat="1" ht="15.75">
      <c r="A214" s="16">
        <v>602010</v>
      </c>
      <c r="B214" s="16">
        <f t="shared" si="631"/>
        <v>601400150</v>
      </c>
      <c r="C214" s="16">
        <v>400150</v>
      </c>
      <c r="D214" s="103" t="s">
        <v>600</v>
      </c>
      <c r="E214" s="34" t="s">
        <v>112</v>
      </c>
      <c r="F214" s="162"/>
      <c r="G214" s="162"/>
      <c r="H214" s="162"/>
      <c r="I214" s="162"/>
      <c r="J214" s="162"/>
      <c r="K214" s="162"/>
      <c r="L214" s="162"/>
      <c r="M214" s="162"/>
      <c r="N214" s="162"/>
      <c r="O214" s="162"/>
      <c r="P214" s="162"/>
    </row>
    <row r="215" spans="1:16" s="15" customFormat="1" ht="15.75">
      <c r="A215" s="16">
        <v>602020</v>
      </c>
      <c r="B215" s="16">
        <f t="shared" si="631"/>
        <v>601401150</v>
      </c>
      <c r="C215" s="16">
        <v>401150</v>
      </c>
      <c r="D215" s="72" t="s">
        <v>113</v>
      </c>
      <c r="E215" s="102" t="s">
        <v>628</v>
      </c>
      <c r="F215" s="136" t="s">
        <v>593</v>
      </c>
      <c r="G215" s="71">
        <f t="shared" ref="G215" si="762">IF(F214,G214/F214*100,0)</f>
        <v>0</v>
      </c>
      <c r="H215" s="71">
        <f t="shared" ref="H215" si="763">IF(G214,H214/G214*100,0)</f>
        <v>0</v>
      </c>
      <c r="I215" s="71">
        <f t="shared" ref="I215" si="764">IF(H214,I214/H214*100,0)</f>
        <v>0</v>
      </c>
      <c r="J215" s="71">
        <f t="shared" ref="J215" si="765">IF(I214,J214/I214*100,0)</f>
        <v>0</v>
      </c>
      <c r="K215" s="71">
        <f t="shared" ref="K215" si="766">IF(J214,K214/J214*100,0)</f>
        <v>0</v>
      </c>
      <c r="L215" s="71">
        <f t="shared" ref="L215" si="767">IF(K214,L214/K214*100,0)</f>
        <v>0</v>
      </c>
      <c r="M215" s="136" t="s">
        <v>593</v>
      </c>
      <c r="N215" s="71">
        <f t="shared" ref="N215" si="768">IF(M214,N214/M214*100,0)</f>
        <v>0</v>
      </c>
      <c r="O215" s="71">
        <f t="shared" ref="O215" si="769">IF(N214,O214/N214*100,0)</f>
        <v>0</v>
      </c>
      <c r="P215" s="71">
        <f t="shared" ref="P215" si="770">IF(O214,P214/O214*100,0)</f>
        <v>0</v>
      </c>
    </row>
    <row r="216" spans="1:16" s="15" customFormat="1" ht="15.75">
      <c r="A216" s="16">
        <v>602030</v>
      </c>
      <c r="B216" s="16">
        <f t="shared" si="631"/>
        <v>601400160</v>
      </c>
      <c r="C216" s="16">
        <v>400160</v>
      </c>
      <c r="D216" s="103" t="s">
        <v>601</v>
      </c>
      <c r="E216" s="34" t="s">
        <v>112</v>
      </c>
      <c r="F216" s="162"/>
      <c r="G216" s="162"/>
      <c r="H216" s="162"/>
      <c r="I216" s="162"/>
      <c r="J216" s="162"/>
      <c r="K216" s="162"/>
      <c r="L216" s="162"/>
      <c r="M216" s="162"/>
      <c r="N216" s="162"/>
      <c r="O216" s="162"/>
      <c r="P216" s="162"/>
    </row>
    <row r="217" spans="1:16" s="15" customFormat="1" ht="15.75">
      <c r="A217" s="16">
        <v>602040</v>
      </c>
      <c r="B217" s="16">
        <f t="shared" si="631"/>
        <v>601401160</v>
      </c>
      <c r="C217" s="16">
        <v>401160</v>
      </c>
      <c r="D217" s="72" t="s">
        <v>113</v>
      </c>
      <c r="E217" s="102" t="s">
        <v>628</v>
      </c>
      <c r="F217" s="136" t="s">
        <v>593</v>
      </c>
      <c r="G217" s="71">
        <f t="shared" ref="G217" si="771">IF(F216,G216/F216*100,0)</f>
        <v>0</v>
      </c>
      <c r="H217" s="71">
        <f t="shared" ref="H217" si="772">IF(G216,H216/G216*100,0)</f>
        <v>0</v>
      </c>
      <c r="I217" s="71">
        <f t="shared" ref="I217" si="773">IF(H216,I216/H216*100,0)</f>
        <v>0</v>
      </c>
      <c r="J217" s="71">
        <f t="shared" ref="J217" si="774">IF(I216,J216/I216*100,0)</f>
        <v>0</v>
      </c>
      <c r="K217" s="71">
        <f t="shared" ref="K217" si="775">IF(J216,K216/J216*100,0)</f>
        <v>0</v>
      </c>
      <c r="L217" s="71">
        <f t="shared" ref="L217" si="776">IF(K216,L216/K216*100,0)</f>
        <v>0</v>
      </c>
      <c r="M217" s="136" t="s">
        <v>593</v>
      </c>
      <c r="N217" s="71">
        <f t="shared" ref="N217" si="777">IF(M216,N216/M216*100,0)</f>
        <v>0</v>
      </c>
      <c r="O217" s="71">
        <f t="shared" ref="O217" si="778">IF(N216,O216/N216*100,0)</f>
        <v>0</v>
      </c>
      <c r="P217" s="71">
        <f t="shared" ref="P217" si="779">IF(O216,P216/O216*100,0)</f>
        <v>0</v>
      </c>
    </row>
    <row r="218" spans="1:16" s="15" customFormat="1" ht="15.75">
      <c r="A218" s="16">
        <v>602050</v>
      </c>
      <c r="B218" s="16">
        <f t="shared" si="631"/>
        <v>601400170</v>
      </c>
      <c r="C218" s="16">
        <v>400170</v>
      </c>
      <c r="D218" s="103" t="s">
        <v>602</v>
      </c>
      <c r="E218" s="34" t="s">
        <v>112</v>
      </c>
      <c r="F218" s="162"/>
      <c r="G218" s="162"/>
      <c r="H218" s="162"/>
      <c r="I218" s="162"/>
      <c r="J218" s="162"/>
      <c r="K218" s="162"/>
      <c r="L218" s="162"/>
      <c r="M218" s="162"/>
      <c r="N218" s="162"/>
      <c r="O218" s="162"/>
      <c r="P218" s="162"/>
    </row>
    <row r="219" spans="1:16" s="15" customFormat="1" ht="15.75">
      <c r="A219" s="16">
        <v>602060</v>
      </c>
      <c r="B219" s="16">
        <f t="shared" si="631"/>
        <v>601401170</v>
      </c>
      <c r="C219" s="16">
        <v>401170</v>
      </c>
      <c r="D219" s="72" t="s">
        <v>113</v>
      </c>
      <c r="E219" s="102" t="s">
        <v>628</v>
      </c>
      <c r="F219" s="136" t="s">
        <v>593</v>
      </c>
      <c r="G219" s="71">
        <f t="shared" ref="G219" si="780">IF(F218,G218/F218*100,0)</f>
        <v>0</v>
      </c>
      <c r="H219" s="71">
        <f t="shared" ref="H219" si="781">IF(G218,H218/G218*100,0)</f>
        <v>0</v>
      </c>
      <c r="I219" s="71">
        <f t="shared" ref="I219" si="782">IF(H218,I218/H218*100,0)</f>
        <v>0</v>
      </c>
      <c r="J219" s="71">
        <f t="shared" ref="J219" si="783">IF(I218,J218/I218*100,0)</f>
        <v>0</v>
      </c>
      <c r="K219" s="71">
        <f t="shared" ref="K219" si="784">IF(J218,K218/J218*100,0)</f>
        <v>0</v>
      </c>
      <c r="L219" s="71">
        <f t="shared" ref="L219" si="785">IF(K218,L218/K218*100,0)</f>
        <v>0</v>
      </c>
      <c r="M219" s="136" t="s">
        <v>593</v>
      </c>
      <c r="N219" s="71">
        <f t="shared" ref="N219" si="786">IF(M218,N218/M218*100,0)</f>
        <v>0</v>
      </c>
      <c r="O219" s="71">
        <f t="shared" ref="O219" si="787">IF(N218,O218/N218*100,0)</f>
        <v>0</v>
      </c>
      <c r="P219" s="71">
        <f t="shared" ref="P219" si="788">IF(O218,P218/O218*100,0)</f>
        <v>0</v>
      </c>
    </row>
    <row r="220" spans="1:16" s="15" customFormat="1" ht="15.75">
      <c r="A220" s="16">
        <v>602070</v>
      </c>
      <c r="B220" s="16">
        <f t="shared" si="631"/>
        <v>601400180</v>
      </c>
      <c r="C220" s="16">
        <v>400180</v>
      </c>
      <c r="D220" s="103" t="s">
        <v>603</v>
      </c>
      <c r="E220" s="34" t="s">
        <v>112</v>
      </c>
      <c r="F220" s="162"/>
      <c r="G220" s="162"/>
      <c r="H220" s="162"/>
      <c r="I220" s="162"/>
      <c r="J220" s="162"/>
      <c r="K220" s="162"/>
      <c r="L220" s="162"/>
      <c r="M220" s="162"/>
      <c r="N220" s="162"/>
      <c r="O220" s="162"/>
      <c r="P220" s="162"/>
    </row>
    <row r="221" spans="1:16" s="15" customFormat="1" ht="15.75">
      <c r="A221" s="16">
        <v>602080</v>
      </c>
      <c r="B221" s="16">
        <f t="shared" si="631"/>
        <v>601401180</v>
      </c>
      <c r="C221" s="16">
        <v>401180</v>
      </c>
      <c r="D221" s="72" t="s">
        <v>113</v>
      </c>
      <c r="E221" s="102" t="s">
        <v>628</v>
      </c>
      <c r="F221" s="136" t="s">
        <v>593</v>
      </c>
      <c r="G221" s="71">
        <f t="shared" ref="G221" si="789">IF(F220,G220/F220*100,0)</f>
        <v>0</v>
      </c>
      <c r="H221" s="71">
        <f t="shared" ref="H221" si="790">IF(G220,H220/G220*100,0)</f>
        <v>0</v>
      </c>
      <c r="I221" s="71">
        <f t="shared" ref="I221" si="791">IF(H220,I220/H220*100,0)</f>
        <v>0</v>
      </c>
      <c r="J221" s="71">
        <f t="shared" ref="J221" si="792">IF(I220,J220/I220*100,0)</f>
        <v>0</v>
      </c>
      <c r="K221" s="71">
        <f t="shared" ref="K221" si="793">IF(J220,K220/J220*100,0)</f>
        <v>0</v>
      </c>
      <c r="L221" s="71">
        <f t="shared" ref="L221" si="794">IF(K220,L220/K220*100,0)</f>
        <v>0</v>
      </c>
      <c r="M221" s="136" t="s">
        <v>593</v>
      </c>
      <c r="N221" s="71">
        <f t="shared" ref="N221" si="795">IF(M220,N220/M220*100,0)</f>
        <v>0</v>
      </c>
      <c r="O221" s="71">
        <f t="shared" ref="O221" si="796">IF(N220,O220/N220*100,0)</f>
        <v>0</v>
      </c>
      <c r="P221" s="71">
        <f t="shared" ref="P221" si="797">IF(O220,P220/O220*100,0)</f>
        <v>0</v>
      </c>
    </row>
    <row r="222" spans="1:16" s="15" customFormat="1" ht="15.75">
      <c r="A222" s="16">
        <v>602090</v>
      </c>
      <c r="B222" s="16">
        <f t="shared" si="631"/>
        <v>601400190</v>
      </c>
      <c r="C222" s="16">
        <v>400190</v>
      </c>
      <c r="D222" s="103" t="s">
        <v>605</v>
      </c>
      <c r="E222" s="34" t="s">
        <v>112</v>
      </c>
      <c r="F222" s="162"/>
      <c r="G222" s="162"/>
      <c r="H222" s="162"/>
      <c r="I222" s="162"/>
      <c r="J222" s="162"/>
      <c r="K222" s="162"/>
      <c r="L222" s="162"/>
      <c r="M222" s="162"/>
      <c r="N222" s="162"/>
      <c r="O222" s="162"/>
      <c r="P222" s="162"/>
    </row>
    <row r="223" spans="1:16" s="15" customFormat="1" ht="15.75">
      <c r="A223" s="16">
        <v>602100</v>
      </c>
      <c r="B223" s="16">
        <f t="shared" si="631"/>
        <v>601401190</v>
      </c>
      <c r="C223" s="16">
        <v>401190</v>
      </c>
      <c r="D223" s="72" t="s">
        <v>113</v>
      </c>
      <c r="E223" s="102" t="s">
        <v>628</v>
      </c>
      <c r="F223" s="136" t="s">
        <v>593</v>
      </c>
      <c r="G223" s="71">
        <f t="shared" ref="G223" si="798">IF(F222,G222/F222*100,0)</f>
        <v>0</v>
      </c>
      <c r="H223" s="71">
        <f t="shared" ref="H223" si="799">IF(G222,H222/G222*100,0)</f>
        <v>0</v>
      </c>
      <c r="I223" s="71">
        <f t="shared" ref="I223" si="800">IF(H222,I222/H222*100,0)</f>
        <v>0</v>
      </c>
      <c r="J223" s="71">
        <f t="shared" ref="J223" si="801">IF(I222,J222/I222*100,0)</f>
        <v>0</v>
      </c>
      <c r="K223" s="71">
        <f t="shared" ref="K223" si="802">IF(J222,K222/J222*100,0)</f>
        <v>0</v>
      </c>
      <c r="L223" s="71">
        <f t="shared" ref="L223" si="803">IF(K222,L222/K222*100,0)</f>
        <v>0</v>
      </c>
      <c r="M223" s="136" t="s">
        <v>593</v>
      </c>
      <c r="N223" s="71">
        <f t="shared" ref="N223" si="804">IF(M222,N222/M222*100,0)</f>
        <v>0</v>
      </c>
      <c r="O223" s="71">
        <f t="shared" ref="O223" si="805">IF(N222,O222/N222*100,0)</f>
        <v>0</v>
      </c>
      <c r="P223" s="71">
        <f t="shared" ref="P223" si="806">IF(O222,P222/O222*100,0)</f>
        <v>0</v>
      </c>
    </row>
    <row r="224" spans="1:16" s="15" customFormat="1" ht="15.75">
      <c r="A224" s="16">
        <v>602110</v>
      </c>
      <c r="B224" s="16">
        <f t="shared" si="631"/>
        <v>601400200</v>
      </c>
      <c r="C224" s="16">
        <v>400200</v>
      </c>
      <c r="D224" s="103" t="s">
        <v>604</v>
      </c>
      <c r="E224" s="34" t="s">
        <v>112</v>
      </c>
      <c r="F224" s="162"/>
      <c r="G224" s="162"/>
      <c r="H224" s="162"/>
      <c r="I224" s="162"/>
      <c r="J224" s="162"/>
      <c r="K224" s="162"/>
      <c r="L224" s="162"/>
      <c r="M224" s="162"/>
      <c r="N224" s="162"/>
      <c r="O224" s="162"/>
      <c r="P224" s="162"/>
    </row>
    <row r="225" spans="1:16" s="15" customFormat="1" ht="15.75">
      <c r="A225" s="16">
        <v>602120</v>
      </c>
      <c r="B225" s="16">
        <f t="shared" si="631"/>
        <v>601401200</v>
      </c>
      <c r="C225" s="16">
        <v>401200</v>
      </c>
      <c r="D225" s="72" t="s">
        <v>113</v>
      </c>
      <c r="E225" s="102" t="s">
        <v>628</v>
      </c>
      <c r="F225" s="136" t="s">
        <v>593</v>
      </c>
      <c r="G225" s="71">
        <f t="shared" ref="G225" si="807">IF(F224,G224/F224*100,0)</f>
        <v>0</v>
      </c>
      <c r="H225" s="71">
        <f t="shared" ref="H225" si="808">IF(G224,H224/G224*100,0)</f>
        <v>0</v>
      </c>
      <c r="I225" s="71">
        <f t="shared" ref="I225" si="809">IF(H224,I224/H224*100,0)</f>
        <v>0</v>
      </c>
      <c r="J225" s="71">
        <f t="shared" ref="J225" si="810">IF(I224,J224/I224*100,0)</f>
        <v>0</v>
      </c>
      <c r="K225" s="71">
        <f t="shared" ref="K225" si="811">IF(J224,K224/J224*100,0)</f>
        <v>0</v>
      </c>
      <c r="L225" s="71">
        <f t="shared" ref="L225" si="812">IF(K224,L224/K224*100,0)</f>
        <v>0</v>
      </c>
      <c r="M225" s="136" t="s">
        <v>593</v>
      </c>
      <c r="N225" s="71">
        <f t="shared" ref="N225" si="813">IF(M224,N224/M224*100,0)</f>
        <v>0</v>
      </c>
      <c r="O225" s="71">
        <f t="shared" ref="O225" si="814">IF(N224,O224/N224*100,0)</f>
        <v>0</v>
      </c>
      <c r="P225" s="71">
        <f t="shared" ref="P225" si="815">IF(O224,P224/O224*100,0)</f>
        <v>0</v>
      </c>
    </row>
    <row r="226" spans="1:16" s="15" customFormat="1" ht="15.75">
      <c r="A226" s="16">
        <v>602130</v>
      </c>
      <c r="B226" s="16">
        <f t="shared" ref="B226:B245" si="816">VALUE(CONCATENATE($A$2,$C$4,C226))</f>
        <v>601400110</v>
      </c>
      <c r="C226" s="16">
        <v>400110</v>
      </c>
      <c r="D226" s="103" t="s">
        <v>632</v>
      </c>
      <c r="E226" s="34" t="s">
        <v>112</v>
      </c>
      <c r="F226" s="162"/>
      <c r="G226" s="162"/>
      <c r="H226" s="162"/>
      <c r="I226" s="162"/>
      <c r="J226" s="162"/>
      <c r="K226" s="162"/>
      <c r="L226" s="162"/>
      <c r="M226" s="162"/>
      <c r="N226" s="162"/>
      <c r="O226" s="162"/>
      <c r="P226" s="162"/>
    </row>
    <row r="227" spans="1:16" s="15" customFormat="1" ht="15.75">
      <c r="A227" s="16">
        <v>602140</v>
      </c>
      <c r="B227" s="16">
        <f t="shared" si="816"/>
        <v>601401110</v>
      </c>
      <c r="C227" s="16">
        <v>401110</v>
      </c>
      <c r="D227" s="72" t="s">
        <v>113</v>
      </c>
      <c r="E227" s="102" t="s">
        <v>628</v>
      </c>
      <c r="F227" s="136" t="s">
        <v>593</v>
      </c>
      <c r="G227" s="71">
        <f t="shared" ref="G227" si="817">IF(F226,G226/F226*100,0)</f>
        <v>0</v>
      </c>
      <c r="H227" s="71">
        <f t="shared" ref="H227" si="818">IF(G226,H226/G226*100,0)</f>
        <v>0</v>
      </c>
      <c r="I227" s="71">
        <f t="shared" ref="I227" si="819">IF(H226,I226/H226*100,0)</f>
        <v>0</v>
      </c>
      <c r="J227" s="71">
        <f t="shared" ref="J227" si="820">IF(I226,J226/I226*100,0)</f>
        <v>0</v>
      </c>
      <c r="K227" s="71">
        <f t="shared" ref="K227" si="821">IF(J226,K226/J226*100,0)</f>
        <v>0</v>
      </c>
      <c r="L227" s="71">
        <f t="shared" ref="L227" si="822">IF(K226,L226/K226*100,0)</f>
        <v>0</v>
      </c>
      <c r="M227" s="136" t="s">
        <v>593</v>
      </c>
      <c r="N227" s="71">
        <f t="shared" ref="N227" si="823">IF(M226,N226/M226*100,0)</f>
        <v>0</v>
      </c>
      <c r="O227" s="71">
        <f t="shared" ref="O227" si="824">IF(N226,O226/N226*100,0)</f>
        <v>0</v>
      </c>
      <c r="P227" s="71">
        <f t="shared" ref="P227" si="825">IF(O226,P226/O226*100,0)</f>
        <v>0</v>
      </c>
    </row>
    <row r="228" spans="1:16" s="15" customFormat="1" ht="15.75">
      <c r="A228" s="16">
        <v>602150</v>
      </c>
      <c r="B228" s="16">
        <f t="shared" si="816"/>
        <v>601400120</v>
      </c>
      <c r="C228" s="16">
        <v>400120</v>
      </c>
      <c r="D228" s="103" t="s">
        <v>633</v>
      </c>
      <c r="E228" s="34" t="s">
        <v>112</v>
      </c>
      <c r="F228" s="162"/>
      <c r="G228" s="162"/>
      <c r="H228" s="162"/>
      <c r="I228" s="162"/>
      <c r="J228" s="162"/>
      <c r="K228" s="162"/>
      <c r="L228" s="162"/>
      <c r="M228" s="162"/>
      <c r="N228" s="162"/>
      <c r="O228" s="162"/>
      <c r="P228" s="162"/>
    </row>
    <row r="229" spans="1:16" s="15" customFormat="1" ht="15.75">
      <c r="A229" s="16">
        <v>602160</v>
      </c>
      <c r="B229" s="16">
        <f t="shared" si="816"/>
        <v>601401120</v>
      </c>
      <c r="C229" s="16">
        <v>401120</v>
      </c>
      <c r="D229" s="72" t="s">
        <v>113</v>
      </c>
      <c r="E229" s="102" t="s">
        <v>628</v>
      </c>
      <c r="F229" s="136" t="s">
        <v>593</v>
      </c>
      <c r="G229" s="71">
        <f t="shared" ref="G229" si="826">IF(F228,G228/F228*100,0)</f>
        <v>0</v>
      </c>
      <c r="H229" s="71">
        <f t="shared" ref="H229" si="827">IF(G228,H228/G228*100,0)</f>
        <v>0</v>
      </c>
      <c r="I229" s="71">
        <f t="shared" ref="I229" si="828">IF(H228,I228/H228*100,0)</f>
        <v>0</v>
      </c>
      <c r="J229" s="71">
        <f t="shared" ref="J229" si="829">IF(I228,J228/I228*100,0)</f>
        <v>0</v>
      </c>
      <c r="K229" s="71">
        <f t="shared" ref="K229" si="830">IF(J228,K228/J228*100,0)</f>
        <v>0</v>
      </c>
      <c r="L229" s="71">
        <f t="shared" ref="L229" si="831">IF(K228,L228/K228*100,0)</f>
        <v>0</v>
      </c>
      <c r="M229" s="136" t="s">
        <v>593</v>
      </c>
      <c r="N229" s="71">
        <f t="shared" ref="N229" si="832">IF(M228,N228/M228*100,0)</f>
        <v>0</v>
      </c>
      <c r="O229" s="71">
        <f t="shared" ref="O229" si="833">IF(N228,O228/N228*100,0)</f>
        <v>0</v>
      </c>
      <c r="P229" s="71">
        <f t="shared" ref="P229" si="834">IF(O228,P228/O228*100,0)</f>
        <v>0</v>
      </c>
    </row>
    <row r="230" spans="1:16" s="15" customFormat="1" ht="15.75">
      <c r="A230" s="16">
        <v>602170</v>
      </c>
      <c r="B230" s="16">
        <f t="shared" si="816"/>
        <v>601400130</v>
      </c>
      <c r="C230" s="16">
        <v>400130</v>
      </c>
      <c r="D230" s="103" t="s">
        <v>634</v>
      </c>
      <c r="E230" s="34" t="s">
        <v>112</v>
      </c>
      <c r="F230" s="162"/>
      <c r="G230" s="162"/>
      <c r="H230" s="162"/>
      <c r="I230" s="162"/>
      <c r="J230" s="162"/>
      <c r="K230" s="162"/>
      <c r="L230" s="162"/>
      <c r="M230" s="162"/>
      <c r="N230" s="162"/>
      <c r="O230" s="162"/>
      <c r="P230" s="162"/>
    </row>
    <row r="231" spans="1:16" s="15" customFormat="1" ht="15.75">
      <c r="A231" s="16">
        <v>602180</v>
      </c>
      <c r="B231" s="16">
        <f t="shared" si="816"/>
        <v>601401130</v>
      </c>
      <c r="C231" s="16">
        <v>401130</v>
      </c>
      <c r="D231" s="72" t="s">
        <v>113</v>
      </c>
      <c r="E231" s="102" t="s">
        <v>628</v>
      </c>
      <c r="F231" s="136" t="s">
        <v>593</v>
      </c>
      <c r="G231" s="71">
        <f t="shared" ref="G231" si="835">IF(F230,G230/F230*100,0)</f>
        <v>0</v>
      </c>
      <c r="H231" s="71">
        <f t="shared" ref="H231" si="836">IF(G230,H230/G230*100,0)</f>
        <v>0</v>
      </c>
      <c r="I231" s="71">
        <f t="shared" ref="I231" si="837">IF(H230,I230/H230*100,0)</f>
        <v>0</v>
      </c>
      <c r="J231" s="71">
        <f t="shared" ref="J231" si="838">IF(I230,J230/I230*100,0)</f>
        <v>0</v>
      </c>
      <c r="K231" s="71">
        <f t="shared" ref="K231" si="839">IF(J230,K230/J230*100,0)</f>
        <v>0</v>
      </c>
      <c r="L231" s="71">
        <f t="shared" ref="L231" si="840">IF(K230,L230/K230*100,0)</f>
        <v>0</v>
      </c>
      <c r="M231" s="136" t="s">
        <v>593</v>
      </c>
      <c r="N231" s="71">
        <f t="shared" ref="N231" si="841">IF(M230,N230/M230*100,0)</f>
        <v>0</v>
      </c>
      <c r="O231" s="71">
        <f t="shared" ref="O231" si="842">IF(N230,O230/N230*100,0)</f>
        <v>0</v>
      </c>
      <c r="P231" s="71">
        <f t="shared" ref="P231" si="843">IF(O230,P230/O230*100,0)</f>
        <v>0</v>
      </c>
    </row>
    <row r="232" spans="1:16" s="15" customFormat="1" ht="15.75">
      <c r="A232" s="16">
        <v>602190</v>
      </c>
      <c r="B232" s="16">
        <f t="shared" si="816"/>
        <v>601400140</v>
      </c>
      <c r="C232" s="16">
        <v>400140</v>
      </c>
      <c r="D232" s="103" t="s">
        <v>635</v>
      </c>
      <c r="E232" s="34" t="s">
        <v>112</v>
      </c>
      <c r="F232" s="162"/>
      <c r="G232" s="162"/>
      <c r="H232" s="162"/>
      <c r="I232" s="162"/>
      <c r="J232" s="162"/>
      <c r="K232" s="162"/>
      <c r="L232" s="162"/>
      <c r="M232" s="162"/>
      <c r="N232" s="162"/>
      <c r="O232" s="162"/>
      <c r="P232" s="162"/>
    </row>
    <row r="233" spans="1:16" s="15" customFormat="1" ht="15.75">
      <c r="A233" s="16">
        <v>602200</v>
      </c>
      <c r="B233" s="16">
        <f t="shared" si="816"/>
        <v>601401140</v>
      </c>
      <c r="C233" s="16">
        <v>401140</v>
      </c>
      <c r="D233" s="72" t="s">
        <v>113</v>
      </c>
      <c r="E233" s="102" t="s">
        <v>628</v>
      </c>
      <c r="F233" s="136" t="s">
        <v>593</v>
      </c>
      <c r="G233" s="71">
        <f t="shared" ref="G233" si="844">IF(F232,G232/F232*100,0)</f>
        <v>0</v>
      </c>
      <c r="H233" s="71">
        <f t="shared" ref="H233" si="845">IF(G232,H232/G232*100,0)</f>
        <v>0</v>
      </c>
      <c r="I233" s="71">
        <f t="shared" ref="I233" si="846">IF(H232,I232/H232*100,0)</f>
        <v>0</v>
      </c>
      <c r="J233" s="71">
        <f t="shared" ref="J233" si="847">IF(I232,J232/I232*100,0)</f>
        <v>0</v>
      </c>
      <c r="K233" s="71">
        <f t="shared" ref="K233" si="848">IF(J232,K232/J232*100,0)</f>
        <v>0</v>
      </c>
      <c r="L233" s="71">
        <f t="shared" ref="L233" si="849">IF(K232,L232/K232*100,0)</f>
        <v>0</v>
      </c>
      <c r="M233" s="136" t="s">
        <v>593</v>
      </c>
      <c r="N233" s="71">
        <f t="shared" ref="N233" si="850">IF(M232,N232/M232*100,0)</f>
        <v>0</v>
      </c>
      <c r="O233" s="71">
        <f t="shared" ref="O233" si="851">IF(N232,O232/N232*100,0)</f>
        <v>0</v>
      </c>
      <c r="P233" s="71">
        <f t="shared" ref="P233" si="852">IF(O232,P232/O232*100,0)</f>
        <v>0</v>
      </c>
    </row>
    <row r="234" spans="1:16" s="15" customFormat="1" ht="15.75">
      <c r="A234" s="16">
        <v>602210</v>
      </c>
      <c r="B234" s="16">
        <f t="shared" si="816"/>
        <v>601400150</v>
      </c>
      <c r="C234" s="16">
        <v>400150</v>
      </c>
      <c r="D234" s="103" t="s">
        <v>636</v>
      </c>
      <c r="E234" s="34" t="s">
        <v>112</v>
      </c>
      <c r="F234" s="162"/>
      <c r="G234" s="162"/>
      <c r="H234" s="162"/>
      <c r="I234" s="162"/>
      <c r="J234" s="162"/>
      <c r="K234" s="162"/>
      <c r="L234" s="162"/>
      <c r="M234" s="162"/>
      <c r="N234" s="162"/>
      <c r="O234" s="162"/>
      <c r="P234" s="162"/>
    </row>
    <row r="235" spans="1:16" s="15" customFormat="1" ht="15.75">
      <c r="A235" s="16">
        <v>602220</v>
      </c>
      <c r="B235" s="16">
        <f t="shared" si="816"/>
        <v>601401150</v>
      </c>
      <c r="C235" s="16">
        <v>401150</v>
      </c>
      <c r="D235" s="72" t="s">
        <v>113</v>
      </c>
      <c r="E235" s="102" t="s">
        <v>628</v>
      </c>
      <c r="F235" s="136" t="s">
        <v>593</v>
      </c>
      <c r="G235" s="71">
        <f t="shared" ref="G235" si="853">IF(F234,G234/F234*100,0)</f>
        <v>0</v>
      </c>
      <c r="H235" s="71">
        <f t="shared" ref="H235" si="854">IF(G234,H234/G234*100,0)</f>
        <v>0</v>
      </c>
      <c r="I235" s="71">
        <f t="shared" ref="I235" si="855">IF(H234,I234/H234*100,0)</f>
        <v>0</v>
      </c>
      <c r="J235" s="71">
        <f t="shared" ref="J235" si="856">IF(I234,J234/I234*100,0)</f>
        <v>0</v>
      </c>
      <c r="K235" s="71">
        <f t="shared" ref="K235" si="857">IF(J234,K234/J234*100,0)</f>
        <v>0</v>
      </c>
      <c r="L235" s="71">
        <f t="shared" ref="L235" si="858">IF(K234,L234/K234*100,0)</f>
        <v>0</v>
      </c>
      <c r="M235" s="136" t="s">
        <v>593</v>
      </c>
      <c r="N235" s="71">
        <f t="shared" ref="N235" si="859">IF(M234,N234/M234*100,0)</f>
        <v>0</v>
      </c>
      <c r="O235" s="71">
        <f t="shared" ref="O235" si="860">IF(N234,O234/N234*100,0)</f>
        <v>0</v>
      </c>
      <c r="P235" s="71">
        <f t="shared" ref="P235" si="861">IF(O234,P234/O234*100,0)</f>
        <v>0</v>
      </c>
    </row>
    <row r="236" spans="1:16" s="15" customFormat="1" ht="15.75">
      <c r="A236" s="16">
        <v>602230</v>
      </c>
      <c r="B236" s="16">
        <f t="shared" si="816"/>
        <v>601400160</v>
      </c>
      <c r="C236" s="16">
        <v>400160</v>
      </c>
      <c r="D236" s="103" t="s">
        <v>637</v>
      </c>
      <c r="E236" s="34" t="s">
        <v>112</v>
      </c>
      <c r="F236" s="162"/>
      <c r="G236" s="162"/>
      <c r="H236" s="162"/>
      <c r="I236" s="162"/>
      <c r="J236" s="162"/>
      <c r="K236" s="162"/>
      <c r="L236" s="162"/>
      <c r="M236" s="162"/>
      <c r="N236" s="162"/>
      <c r="O236" s="162"/>
      <c r="P236" s="162"/>
    </row>
    <row r="237" spans="1:16" s="15" customFormat="1" ht="15.75">
      <c r="A237" s="16">
        <v>602240</v>
      </c>
      <c r="B237" s="16">
        <f t="shared" si="816"/>
        <v>601401160</v>
      </c>
      <c r="C237" s="16">
        <v>401160</v>
      </c>
      <c r="D237" s="72" t="s">
        <v>113</v>
      </c>
      <c r="E237" s="102" t="s">
        <v>628</v>
      </c>
      <c r="F237" s="136" t="s">
        <v>593</v>
      </c>
      <c r="G237" s="71">
        <f t="shared" ref="G237" si="862">IF(F236,G236/F236*100,0)</f>
        <v>0</v>
      </c>
      <c r="H237" s="71">
        <f t="shared" ref="H237" si="863">IF(G236,H236/G236*100,0)</f>
        <v>0</v>
      </c>
      <c r="I237" s="71">
        <f t="shared" ref="I237" si="864">IF(H236,I236/H236*100,0)</f>
        <v>0</v>
      </c>
      <c r="J237" s="71">
        <f t="shared" ref="J237" si="865">IF(I236,J236/I236*100,0)</f>
        <v>0</v>
      </c>
      <c r="K237" s="71">
        <f t="shared" ref="K237" si="866">IF(J236,K236/J236*100,0)</f>
        <v>0</v>
      </c>
      <c r="L237" s="71">
        <f t="shared" ref="L237" si="867">IF(K236,L236/K236*100,0)</f>
        <v>0</v>
      </c>
      <c r="M237" s="136" t="s">
        <v>593</v>
      </c>
      <c r="N237" s="71">
        <f t="shared" ref="N237" si="868">IF(M236,N236/M236*100,0)</f>
        <v>0</v>
      </c>
      <c r="O237" s="71">
        <f t="shared" ref="O237" si="869">IF(N236,O236/N236*100,0)</f>
        <v>0</v>
      </c>
      <c r="P237" s="71">
        <f t="shared" ref="P237" si="870">IF(O236,P236/O236*100,0)</f>
        <v>0</v>
      </c>
    </row>
    <row r="238" spans="1:16" s="15" customFormat="1" ht="15.75">
      <c r="A238" s="16">
        <v>602250</v>
      </c>
      <c r="B238" s="16">
        <f t="shared" si="816"/>
        <v>601400170</v>
      </c>
      <c r="C238" s="16">
        <v>400170</v>
      </c>
      <c r="D238" s="103" t="s">
        <v>638</v>
      </c>
      <c r="E238" s="34" t="s">
        <v>112</v>
      </c>
      <c r="F238" s="162"/>
      <c r="G238" s="162"/>
      <c r="H238" s="162"/>
      <c r="I238" s="162"/>
      <c r="J238" s="162"/>
      <c r="K238" s="162"/>
      <c r="L238" s="162"/>
      <c r="M238" s="162"/>
      <c r="N238" s="162"/>
      <c r="O238" s="162"/>
      <c r="P238" s="162"/>
    </row>
    <row r="239" spans="1:16" s="15" customFormat="1" ht="15.75">
      <c r="A239" s="16">
        <v>602260</v>
      </c>
      <c r="B239" s="16">
        <f t="shared" si="816"/>
        <v>601401170</v>
      </c>
      <c r="C239" s="16">
        <v>401170</v>
      </c>
      <c r="D239" s="72" t="s">
        <v>113</v>
      </c>
      <c r="E239" s="102" t="s">
        <v>628</v>
      </c>
      <c r="F239" s="136" t="s">
        <v>593</v>
      </c>
      <c r="G239" s="71">
        <f t="shared" ref="G239" si="871">IF(F238,G238/F238*100,0)</f>
        <v>0</v>
      </c>
      <c r="H239" s="71">
        <f t="shared" ref="H239" si="872">IF(G238,H238/G238*100,0)</f>
        <v>0</v>
      </c>
      <c r="I239" s="71">
        <f t="shared" ref="I239" si="873">IF(H238,I238/H238*100,0)</f>
        <v>0</v>
      </c>
      <c r="J239" s="71">
        <f t="shared" ref="J239" si="874">IF(I238,J238/I238*100,0)</f>
        <v>0</v>
      </c>
      <c r="K239" s="71">
        <f t="shared" ref="K239" si="875">IF(J238,K238/J238*100,0)</f>
        <v>0</v>
      </c>
      <c r="L239" s="71">
        <f t="shared" ref="L239" si="876">IF(K238,L238/K238*100,0)</f>
        <v>0</v>
      </c>
      <c r="M239" s="136" t="s">
        <v>593</v>
      </c>
      <c r="N239" s="71">
        <f t="shared" ref="N239" si="877">IF(M238,N238/M238*100,0)</f>
        <v>0</v>
      </c>
      <c r="O239" s="71">
        <f t="shared" ref="O239" si="878">IF(N238,O238/N238*100,0)</f>
        <v>0</v>
      </c>
      <c r="P239" s="71">
        <f t="shared" ref="P239" si="879">IF(O238,P238/O238*100,0)</f>
        <v>0</v>
      </c>
    </row>
    <row r="240" spans="1:16" s="15" customFormat="1" ht="15.75">
      <c r="A240" s="16">
        <v>602270</v>
      </c>
      <c r="B240" s="16">
        <f t="shared" si="816"/>
        <v>601400180</v>
      </c>
      <c r="C240" s="16">
        <v>400180</v>
      </c>
      <c r="D240" s="103" t="s">
        <v>639</v>
      </c>
      <c r="E240" s="34" t="s">
        <v>112</v>
      </c>
      <c r="F240" s="162"/>
      <c r="G240" s="162"/>
      <c r="H240" s="162"/>
      <c r="I240" s="162"/>
      <c r="J240" s="162"/>
      <c r="K240" s="162"/>
      <c r="L240" s="162"/>
      <c r="M240" s="162"/>
      <c r="N240" s="162"/>
      <c r="O240" s="162"/>
      <c r="P240" s="162"/>
    </row>
    <row r="241" spans="1:16" s="15" customFormat="1" ht="15.75">
      <c r="A241" s="16">
        <v>602280</v>
      </c>
      <c r="B241" s="16">
        <f t="shared" si="816"/>
        <v>601401180</v>
      </c>
      <c r="C241" s="16">
        <v>401180</v>
      </c>
      <c r="D241" s="72" t="s">
        <v>113</v>
      </c>
      <c r="E241" s="102" t="s">
        <v>628</v>
      </c>
      <c r="F241" s="136" t="s">
        <v>593</v>
      </c>
      <c r="G241" s="71">
        <f t="shared" ref="G241" si="880">IF(F240,G240/F240*100,0)</f>
        <v>0</v>
      </c>
      <c r="H241" s="71">
        <f t="shared" ref="H241" si="881">IF(G240,H240/G240*100,0)</f>
        <v>0</v>
      </c>
      <c r="I241" s="71">
        <f t="shared" ref="I241" si="882">IF(H240,I240/H240*100,0)</f>
        <v>0</v>
      </c>
      <c r="J241" s="71">
        <f t="shared" ref="J241" si="883">IF(I240,J240/I240*100,0)</f>
        <v>0</v>
      </c>
      <c r="K241" s="71">
        <f t="shared" ref="K241" si="884">IF(J240,K240/J240*100,0)</f>
        <v>0</v>
      </c>
      <c r="L241" s="71">
        <f t="shared" ref="L241" si="885">IF(K240,L240/K240*100,0)</f>
        <v>0</v>
      </c>
      <c r="M241" s="136" t="s">
        <v>593</v>
      </c>
      <c r="N241" s="71">
        <f t="shared" ref="N241" si="886">IF(M240,N240/M240*100,0)</f>
        <v>0</v>
      </c>
      <c r="O241" s="71">
        <f t="shared" ref="O241" si="887">IF(N240,O240/N240*100,0)</f>
        <v>0</v>
      </c>
      <c r="P241" s="71">
        <f t="shared" ref="P241" si="888">IF(O240,P240/O240*100,0)</f>
        <v>0</v>
      </c>
    </row>
    <row r="242" spans="1:16" s="15" customFormat="1" ht="15.75">
      <c r="A242" s="16">
        <v>602290</v>
      </c>
      <c r="B242" s="16">
        <f t="shared" si="816"/>
        <v>601400190</v>
      </c>
      <c r="C242" s="16">
        <v>400190</v>
      </c>
      <c r="D242" s="103" t="s">
        <v>640</v>
      </c>
      <c r="E242" s="34" t="s">
        <v>112</v>
      </c>
      <c r="F242" s="162"/>
      <c r="G242" s="162"/>
      <c r="H242" s="162"/>
      <c r="I242" s="162"/>
      <c r="J242" s="162"/>
      <c r="K242" s="162"/>
      <c r="L242" s="162"/>
      <c r="M242" s="162"/>
      <c r="N242" s="162"/>
      <c r="O242" s="162"/>
      <c r="P242" s="162"/>
    </row>
    <row r="243" spans="1:16" s="15" customFormat="1" ht="15.75">
      <c r="A243" s="16">
        <v>602300</v>
      </c>
      <c r="B243" s="16">
        <f t="shared" si="816"/>
        <v>601401190</v>
      </c>
      <c r="C243" s="16">
        <v>401190</v>
      </c>
      <c r="D243" s="72" t="s">
        <v>113</v>
      </c>
      <c r="E243" s="102" t="s">
        <v>628</v>
      </c>
      <c r="F243" s="136" t="s">
        <v>593</v>
      </c>
      <c r="G243" s="71">
        <f t="shared" ref="G243" si="889">IF(F242,G242/F242*100,0)</f>
        <v>0</v>
      </c>
      <c r="H243" s="71">
        <f t="shared" ref="H243" si="890">IF(G242,H242/G242*100,0)</f>
        <v>0</v>
      </c>
      <c r="I243" s="71">
        <f t="shared" ref="I243" si="891">IF(H242,I242/H242*100,0)</f>
        <v>0</v>
      </c>
      <c r="J243" s="71">
        <f t="shared" ref="J243" si="892">IF(I242,J242/I242*100,0)</f>
        <v>0</v>
      </c>
      <c r="K243" s="71">
        <f t="shared" ref="K243" si="893">IF(J242,K242/J242*100,0)</f>
        <v>0</v>
      </c>
      <c r="L243" s="71">
        <f t="shared" ref="L243" si="894">IF(K242,L242/K242*100,0)</f>
        <v>0</v>
      </c>
      <c r="M243" s="136" t="s">
        <v>593</v>
      </c>
      <c r="N243" s="71">
        <f t="shared" ref="N243" si="895">IF(M242,N242/M242*100,0)</f>
        <v>0</v>
      </c>
      <c r="O243" s="71">
        <f t="shared" ref="O243" si="896">IF(N242,O242/N242*100,0)</f>
        <v>0</v>
      </c>
      <c r="P243" s="71">
        <f t="shared" ref="P243" si="897">IF(O242,P242/O242*100,0)</f>
        <v>0</v>
      </c>
    </row>
    <row r="244" spans="1:16" s="15" customFormat="1" ht="15.75">
      <c r="A244" s="16">
        <v>602310</v>
      </c>
      <c r="B244" s="16">
        <f t="shared" si="816"/>
        <v>601400200</v>
      </c>
      <c r="C244" s="16">
        <v>400200</v>
      </c>
      <c r="D244" s="103" t="s">
        <v>641</v>
      </c>
      <c r="E244" s="34" t="s">
        <v>112</v>
      </c>
      <c r="F244" s="162"/>
      <c r="G244" s="162"/>
      <c r="H244" s="162"/>
      <c r="I244" s="162"/>
      <c r="J244" s="162"/>
      <c r="K244" s="162"/>
      <c r="L244" s="162"/>
      <c r="M244" s="162"/>
      <c r="N244" s="162"/>
      <c r="O244" s="162"/>
      <c r="P244" s="162"/>
    </row>
    <row r="245" spans="1:16" s="15" customFormat="1" ht="15.75">
      <c r="A245" s="16">
        <v>602320</v>
      </c>
      <c r="B245" s="16">
        <f t="shared" si="816"/>
        <v>601401200</v>
      </c>
      <c r="C245" s="16">
        <v>401200</v>
      </c>
      <c r="D245" s="72" t="s">
        <v>113</v>
      </c>
      <c r="E245" s="102" t="s">
        <v>628</v>
      </c>
      <c r="F245" s="136" t="s">
        <v>593</v>
      </c>
      <c r="G245" s="71">
        <f t="shared" ref="G245" si="898">IF(F244,G244/F244*100,0)</f>
        <v>0</v>
      </c>
      <c r="H245" s="71">
        <f t="shared" ref="H245" si="899">IF(G244,H244/G244*100,0)</f>
        <v>0</v>
      </c>
      <c r="I245" s="71">
        <f t="shared" ref="I245" si="900">IF(H244,I244/H244*100,0)</f>
        <v>0</v>
      </c>
      <c r="J245" s="71">
        <f t="shared" ref="J245" si="901">IF(I244,J244/I244*100,0)</f>
        <v>0</v>
      </c>
      <c r="K245" s="71">
        <f t="shared" ref="K245" si="902">IF(J244,K244/J244*100,0)</f>
        <v>0</v>
      </c>
      <c r="L245" s="71">
        <f t="shared" ref="L245" si="903">IF(K244,L244/K244*100,0)</f>
        <v>0</v>
      </c>
      <c r="M245" s="136" t="s">
        <v>593</v>
      </c>
      <c r="N245" s="71">
        <f t="shared" ref="N245" si="904">IF(M244,N244/M244*100,0)</f>
        <v>0</v>
      </c>
      <c r="O245" s="71">
        <f t="shared" ref="O245" si="905">IF(N244,O244/N244*100,0)</f>
        <v>0</v>
      </c>
      <c r="P245" s="71">
        <f t="shared" ref="P245" si="906">IF(O244,P244/O244*100,0)</f>
        <v>0</v>
      </c>
    </row>
    <row r="246" spans="1:16" s="15" customFormat="1" ht="58.5">
      <c r="A246" s="16">
        <v>602330</v>
      </c>
      <c r="B246" s="16">
        <f t="shared" si="631"/>
        <v>601500000</v>
      </c>
      <c r="C246" s="16">
        <v>500000</v>
      </c>
      <c r="D246" s="134" t="s">
        <v>114</v>
      </c>
      <c r="E246" s="34" t="s">
        <v>108</v>
      </c>
      <c r="F246" s="159">
        <f t="shared" ref="F246:L246" si="907">IF(F184,F308*1000/12/F184,0)</f>
        <v>26636.597940865897</v>
      </c>
      <c r="G246" s="159">
        <f t="shared" si="907"/>
        <v>28743.594524053224</v>
      </c>
      <c r="H246" s="159">
        <f t="shared" si="907"/>
        <v>27946.730045454548</v>
      </c>
      <c r="I246" s="159">
        <f t="shared" si="907"/>
        <v>30822.544848484849</v>
      </c>
      <c r="J246" s="159">
        <f t="shared" si="907"/>
        <v>31021.484242424242</v>
      </c>
      <c r="K246" s="159">
        <f t="shared" si="907"/>
        <v>31122.305929648242</v>
      </c>
      <c r="L246" s="159">
        <f t="shared" si="907"/>
        <v>32291.28222222222</v>
      </c>
      <c r="M246" s="159">
        <f>IF(M184,M308*1000/3/M184,0)</f>
        <v>26581.546097433209</v>
      </c>
      <c r="N246" s="159">
        <f>IF(N184,N308*1000/3/N184,0)</f>
        <v>28719.475446656463</v>
      </c>
      <c r="O246" s="159">
        <f>IF(O184,O308*1000/3/O184,0)</f>
        <v>27953.548227272728</v>
      </c>
      <c r="P246" s="159">
        <f>IF(P184,P308*1000/3/P184,0)</f>
        <v>30822.544848484849</v>
      </c>
    </row>
    <row r="247" spans="1:16" s="15" customFormat="1" ht="15.75">
      <c r="A247" s="16">
        <v>602340</v>
      </c>
      <c r="B247" s="16">
        <f t="shared" si="631"/>
        <v>601501000</v>
      </c>
      <c r="C247" s="16">
        <v>501000</v>
      </c>
      <c r="D247" s="70" t="s">
        <v>113</v>
      </c>
      <c r="E247" s="102" t="s">
        <v>628</v>
      </c>
      <c r="F247" s="136" t="s">
        <v>593</v>
      </c>
      <c r="G247" s="71">
        <f>IF(F246,G246/F246*100,0)</f>
        <v>107.91015649920807</v>
      </c>
      <c r="H247" s="71">
        <f t="shared" ref="H247:P247" si="908">IF(G246,H246/G246*100,0)</f>
        <v>97.227679795121503</v>
      </c>
      <c r="I247" s="71">
        <f t="shared" si="908"/>
        <v>110.29034451741893</v>
      </c>
      <c r="J247" s="71">
        <f t="shared" si="908"/>
        <v>100.64543468074206</v>
      </c>
      <c r="K247" s="71">
        <f t="shared" si="908"/>
        <v>100.32500600692123</v>
      </c>
      <c r="L247" s="71">
        <f t="shared" si="908"/>
        <v>103.7560722371165</v>
      </c>
      <c r="M247" s="136" t="s">
        <v>593</v>
      </c>
      <c r="N247" s="71">
        <f t="shared" si="908"/>
        <v>108.04290819422914</v>
      </c>
      <c r="O247" s="71">
        <f t="shared" si="908"/>
        <v>97.333073785395669</v>
      </c>
      <c r="P247" s="71">
        <f t="shared" si="908"/>
        <v>110.26344347374477</v>
      </c>
    </row>
    <row r="248" spans="1:16" s="15" customFormat="1" ht="31.5">
      <c r="A248" s="16">
        <v>602350</v>
      </c>
      <c r="B248" s="16">
        <f t="shared" si="631"/>
        <v>601500010</v>
      </c>
      <c r="C248" s="16">
        <v>500010</v>
      </c>
      <c r="D248" s="138" t="str">
        <f>D186</f>
        <v>Администрация Дячкинского сельского поселения</v>
      </c>
      <c r="E248" s="34" t="s">
        <v>108</v>
      </c>
      <c r="F248" s="162">
        <v>16499.349999999999</v>
      </c>
      <c r="G248" s="162">
        <v>18768.59</v>
      </c>
      <c r="H248" s="162">
        <v>19164.61</v>
      </c>
      <c r="I248" s="162">
        <v>20734.61</v>
      </c>
      <c r="J248" s="162">
        <v>20734.61</v>
      </c>
      <c r="K248" s="162">
        <v>20734.61</v>
      </c>
      <c r="L248" s="162">
        <v>20734.61</v>
      </c>
      <c r="M248" s="162">
        <v>16499.349999999999</v>
      </c>
      <c r="N248" s="162">
        <v>18768.580000000002</v>
      </c>
      <c r="O248" s="162">
        <v>19164.61</v>
      </c>
      <c r="P248" s="162">
        <v>20734.61</v>
      </c>
    </row>
    <row r="249" spans="1:16" s="15" customFormat="1" ht="15.75">
      <c r="A249" s="16">
        <v>602360</v>
      </c>
      <c r="B249" s="16">
        <f t="shared" si="631"/>
        <v>601501010</v>
      </c>
      <c r="C249" s="16">
        <v>501010</v>
      </c>
      <c r="D249" s="72" t="s">
        <v>113</v>
      </c>
      <c r="E249" s="102" t="s">
        <v>628</v>
      </c>
      <c r="F249" s="136" t="s">
        <v>593</v>
      </c>
      <c r="G249" s="71">
        <f>IF(F248,G248/F248*100,0)</f>
        <v>113.75351150196826</v>
      </c>
      <c r="H249" s="71">
        <f t="shared" ref="H249" si="909">IF(G248,H248/G248*100,0)</f>
        <v>102.1100146574676</v>
      </c>
      <c r="I249" s="71">
        <f t="shared" ref="I249" si="910">IF(H248,I248/H248*100,0)</f>
        <v>108.19218340472361</v>
      </c>
      <c r="J249" s="71">
        <f t="shared" ref="J249" si="911">IF(I248,J248/I248*100,0)</f>
        <v>100</v>
      </c>
      <c r="K249" s="71">
        <f t="shared" ref="K249" si="912">IF(J248,K248/J248*100,0)</f>
        <v>100</v>
      </c>
      <c r="L249" s="71">
        <f t="shared" ref="L249" si="913">IF(K248,L248/K248*100,0)</f>
        <v>100</v>
      </c>
      <c r="M249" s="136" t="s">
        <v>593</v>
      </c>
      <c r="N249" s="71">
        <f t="shared" ref="N249" si="914">IF(M248,N248/M248*100,0)</f>
        <v>113.75345089352007</v>
      </c>
      <c r="O249" s="71">
        <f t="shared" ref="O249" si="915">IF(N248,O248/N248*100,0)</f>
        <v>102.11006906223059</v>
      </c>
      <c r="P249" s="71">
        <f t="shared" ref="P249" si="916">IF(O248,P248/O248*100,0)</f>
        <v>108.19218340472361</v>
      </c>
    </row>
    <row r="250" spans="1:16" s="15" customFormat="1" ht="15.75">
      <c r="A250" s="16">
        <v>602370</v>
      </c>
      <c r="B250" s="16">
        <f t="shared" si="631"/>
        <v>601500020</v>
      </c>
      <c r="C250" s="16">
        <v>500020</v>
      </c>
      <c r="D250" s="138" t="str">
        <f>D188</f>
        <v>ООО "КамазДон"</v>
      </c>
      <c r="E250" s="34" t="s">
        <v>108</v>
      </c>
      <c r="F250" s="162">
        <v>43170</v>
      </c>
      <c r="G250" s="162">
        <v>39899</v>
      </c>
      <c r="H250" s="162">
        <v>43342</v>
      </c>
      <c r="I250" s="162">
        <v>53029</v>
      </c>
      <c r="J250" s="162">
        <v>53506</v>
      </c>
      <c r="K250" s="162">
        <v>53506</v>
      </c>
      <c r="L250" s="162">
        <v>53506</v>
      </c>
      <c r="M250" s="162">
        <v>43170</v>
      </c>
      <c r="N250" s="162">
        <v>39899</v>
      </c>
      <c r="O250" s="162">
        <v>43342</v>
      </c>
      <c r="P250" s="162">
        <v>53029</v>
      </c>
    </row>
    <row r="251" spans="1:16" s="15" customFormat="1" ht="15.75">
      <c r="A251" s="16">
        <v>602380</v>
      </c>
      <c r="B251" s="16">
        <f t="shared" si="631"/>
        <v>601501020</v>
      </c>
      <c r="C251" s="16">
        <v>501020</v>
      </c>
      <c r="D251" s="72" t="s">
        <v>113</v>
      </c>
      <c r="E251" s="102" t="s">
        <v>628</v>
      </c>
      <c r="F251" s="136" t="s">
        <v>593</v>
      </c>
      <c r="G251" s="71">
        <f t="shared" ref="G251" si="917">IF(F250,G250/F250*100,0)</f>
        <v>92.422978920546669</v>
      </c>
      <c r="H251" s="71">
        <f t="shared" ref="H251" si="918">IF(G250,H250/G250*100,0)</f>
        <v>108.62928895461039</v>
      </c>
      <c r="I251" s="71">
        <f t="shared" ref="I251" si="919">IF(H250,I250/H250*100,0)</f>
        <v>122.35014535554427</v>
      </c>
      <c r="J251" s="71">
        <f t="shared" ref="J251" si="920">IF(I250,J250/I250*100,0)</f>
        <v>100.89950781647778</v>
      </c>
      <c r="K251" s="71">
        <f t="shared" ref="K251" si="921">IF(J250,K250/J250*100,0)</f>
        <v>100</v>
      </c>
      <c r="L251" s="71">
        <f t="shared" ref="L251" si="922">IF(K250,L250/K250*100,0)</f>
        <v>100</v>
      </c>
      <c r="M251" s="136" t="s">
        <v>593</v>
      </c>
      <c r="N251" s="71">
        <f t="shared" ref="N251" si="923">IF(M250,N250/M250*100,0)</f>
        <v>92.422978920546669</v>
      </c>
      <c r="O251" s="71">
        <f t="shared" ref="O251" si="924">IF(N250,O250/N250*100,0)</f>
        <v>108.62928895461039</v>
      </c>
      <c r="P251" s="71">
        <f t="shared" ref="P251" si="925">IF(O250,P250/O250*100,0)</f>
        <v>122.35014535554427</v>
      </c>
    </row>
    <row r="252" spans="1:16" s="15" customFormat="1" ht="15.75">
      <c r="A252" s="16">
        <v>602390</v>
      </c>
      <c r="B252" s="16">
        <f t="shared" si="631"/>
        <v>601500030</v>
      </c>
      <c r="C252" s="16">
        <v>500030</v>
      </c>
      <c r="D252" s="138" t="str">
        <f>D190</f>
        <v>МБУЗ ЦРБ Тарасовского района (Дячкинское с.п.)</v>
      </c>
      <c r="E252" s="34" t="s">
        <v>108</v>
      </c>
      <c r="F252" s="162">
        <v>17491</v>
      </c>
      <c r="G252" s="162">
        <v>19294</v>
      </c>
      <c r="H252" s="162">
        <v>17654</v>
      </c>
      <c r="I252" s="162">
        <v>19102</v>
      </c>
      <c r="J252" s="162">
        <v>21012</v>
      </c>
      <c r="K252" s="162">
        <v>23113</v>
      </c>
      <c r="L252" s="162">
        <v>25424</v>
      </c>
      <c r="M252" s="162">
        <v>17491</v>
      </c>
      <c r="N252" s="162">
        <v>19294</v>
      </c>
      <c r="O252" s="162">
        <v>17654</v>
      </c>
      <c r="P252" s="162">
        <v>19102</v>
      </c>
    </row>
    <row r="253" spans="1:16" s="15" customFormat="1" ht="15.75">
      <c r="A253" s="16">
        <v>602400</v>
      </c>
      <c r="B253" s="16">
        <f t="shared" si="631"/>
        <v>601501030</v>
      </c>
      <c r="C253" s="16">
        <v>501030</v>
      </c>
      <c r="D253" s="72" t="s">
        <v>113</v>
      </c>
      <c r="E253" s="102" t="s">
        <v>628</v>
      </c>
      <c r="F253" s="136" t="s">
        <v>593</v>
      </c>
      <c r="G253" s="71">
        <f t="shared" ref="G253" si="926">IF(F252,G252/F252*100,0)</f>
        <v>110.30815848150478</v>
      </c>
      <c r="H253" s="71">
        <f t="shared" ref="H253" si="927">IF(G252,H252/G252*100,0)</f>
        <v>91.499948170415664</v>
      </c>
      <c r="I253" s="71">
        <f t="shared" ref="I253" si="928">IF(H252,I252/H252*100,0)</f>
        <v>108.20210717117934</v>
      </c>
      <c r="J253" s="71">
        <f t="shared" ref="J253" si="929">IF(I252,J252/I252*100,0)</f>
        <v>109.99895298921578</v>
      </c>
      <c r="K253" s="71">
        <f t="shared" ref="K253" si="930">IF(J252,K252/J252*100,0)</f>
        <v>109.99904816295449</v>
      </c>
      <c r="L253" s="71">
        <f t="shared" ref="L253" si="931">IF(K252,L252/K252*100,0)</f>
        <v>109.99870202916109</v>
      </c>
      <c r="M253" s="136" t="s">
        <v>593</v>
      </c>
      <c r="N253" s="71">
        <f t="shared" ref="N253" si="932">IF(M252,N252/M252*100,0)</f>
        <v>110.30815848150478</v>
      </c>
      <c r="O253" s="71">
        <f t="shared" ref="O253" si="933">IF(N252,O252/N252*100,0)</f>
        <v>91.499948170415664</v>
      </c>
      <c r="P253" s="71">
        <f t="shared" ref="P253" si="934">IF(O252,P252/O252*100,0)</f>
        <v>108.20210717117934</v>
      </c>
    </row>
    <row r="254" spans="1:16" s="15" customFormat="1" ht="31.5">
      <c r="A254" s="16">
        <v>602410</v>
      </c>
      <c r="B254" s="16">
        <f t="shared" si="631"/>
        <v>601500040</v>
      </c>
      <c r="C254" s="16">
        <v>500040</v>
      </c>
      <c r="D254" s="138" t="str">
        <f>D192</f>
        <v>МБУ "Центр социального обслуживания (Дячкинское с.п.)</v>
      </c>
      <c r="E254" s="34" t="s">
        <v>108</v>
      </c>
      <c r="F254" s="162">
        <v>33296.33</v>
      </c>
      <c r="G254" s="162">
        <v>33989.17</v>
      </c>
      <c r="H254" s="162">
        <v>33717.78</v>
      </c>
      <c r="I254" s="162">
        <v>38427.78</v>
      </c>
      <c r="J254" s="162">
        <v>38427.78</v>
      </c>
      <c r="K254" s="162">
        <v>38427.78</v>
      </c>
      <c r="L254" s="162">
        <v>38427.78</v>
      </c>
      <c r="M254" s="162">
        <v>33296.33</v>
      </c>
      <c r="N254" s="162">
        <v>33989.17</v>
      </c>
      <c r="O254" s="162">
        <v>33717.78</v>
      </c>
      <c r="P254" s="162">
        <v>38427.78</v>
      </c>
    </row>
    <row r="255" spans="1:16" s="15" customFormat="1" ht="15.75">
      <c r="A255" s="16">
        <v>602420</v>
      </c>
      <c r="B255" s="16">
        <f t="shared" si="631"/>
        <v>601501040</v>
      </c>
      <c r="C255" s="16">
        <v>501040</v>
      </c>
      <c r="D255" s="72" t="s">
        <v>113</v>
      </c>
      <c r="E255" s="102" t="s">
        <v>628</v>
      </c>
      <c r="F255" s="136" t="s">
        <v>593</v>
      </c>
      <c r="G255" s="71">
        <f t="shared" ref="G255" si="935">IF(F254,G254/F254*100,0)</f>
        <v>102.08082992930451</v>
      </c>
      <c r="H255" s="71">
        <f t="shared" ref="H255" si="936">IF(G254,H254/G254*100,0)</f>
        <v>99.201539784584327</v>
      </c>
      <c r="I255" s="71">
        <f t="shared" ref="I255" si="937">IF(H254,I254/H254*100,0)</f>
        <v>113.96889119034527</v>
      </c>
      <c r="J255" s="71">
        <f t="shared" ref="J255" si="938">IF(I254,J254/I254*100,0)</f>
        <v>100</v>
      </c>
      <c r="K255" s="71">
        <f t="shared" ref="K255" si="939">IF(J254,K254/J254*100,0)</f>
        <v>100</v>
      </c>
      <c r="L255" s="71">
        <f t="shared" ref="L255" si="940">IF(K254,L254/K254*100,0)</f>
        <v>100</v>
      </c>
      <c r="M255" s="136" t="s">
        <v>593</v>
      </c>
      <c r="N255" s="71">
        <f t="shared" ref="N255" si="941">IF(M254,N254/M254*100,0)</f>
        <v>102.08082992930451</v>
      </c>
      <c r="O255" s="71">
        <f t="shared" ref="O255" si="942">IF(N254,O254/N254*100,0)</f>
        <v>99.201539784584327</v>
      </c>
      <c r="P255" s="71">
        <f t="shared" ref="P255" si="943">IF(O254,P254/O254*100,0)</f>
        <v>113.96889119034527</v>
      </c>
    </row>
    <row r="256" spans="1:16" s="15" customFormat="1" ht="15.75">
      <c r="A256" s="16">
        <v>602430</v>
      </c>
      <c r="B256" s="16">
        <f t="shared" si="631"/>
        <v>601500050</v>
      </c>
      <c r="C256" s="16">
        <v>500050</v>
      </c>
      <c r="D256" s="138" t="str">
        <f>D194</f>
        <v>МУК ДСП ТР "ДСДК"</v>
      </c>
      <c r="E256" s="34" t="s">
        <v>108</v>
      </c>
      <c r="F256" s="162">
        <v>28900</v>
      </c>
      <c r="G256" s="162">
        <v>29700</v>
      </c>
      <c r="H256" s="162">
        <v>29530</v>
      </c>
      <c r="I256" s="162">
        <v>31100</v>
      </c>
      <c r="J256" s="162">
        <v>31300</v>
      </c>
      <c r="K256" s="162">
        <v>31300</v>
      </c>
      <c r="L256" s="162">
        <v>31300</v>
      </c>
      <c r="M256" s="162">
        <v>28900</v>
      </c>
      <c r="N256" s="162">
        <v>29700</v>
      </c>
      <c r="O256" s="162">
        <v>29530</v>
      </c>
      <c r="P256" s="162">
        <v>31100</v>
      </c>
    </row>
    <row r="257" spans="1:16" s="15" customFormat="1" ht="15.75">
      <c r="A257" s="16">
        <v>602440</v>
      </c>
      <c r="B257" s="16">
        <f t="shared" si="631"/>
        <v>601501050</v>
      </c>
      <c r="C257" s="16">
        <v>501050</v>
      </c>
      <c r="D257" s="72" t="s">
        <v>113</v>
      </c>
      <c r="E257" s="102" t="s">
        <v>628</v>
      </c>
      <c r="F257" s="136" t="s">
        <v>593</v>
      </c>
      <c r="G257" s="71">
        <f t="shared" ref="G257" si="944">IF(F256,G256/F256*100,0)</f>
        <v>102.76816608996539</v>
      </c>
      <c r="H257" s="71">
        <f t="shared" ref="H257" si="945">IF(G256,H256/G256*100,0)</f>
        <v>99.427609427609426</v>
      </c>
      <c r="I257" s="71">
        <f t="shared" ref="I257" si="946">IF(H256,I256/H256*100,0)</f>
        <v>105.31662715882153</v>
      </c>
      <c r="J257" s="71">
        <f t="shared" ref="J257" si="947">IF(I256,J256/I256*100,0)</f>
        <v>100.64308681672026</v>
      </c>
      <c r="K257" s="71">
        <f t="shared" ref="K257" si="948">IF(J256,K256/J256*100,0)</f>
        <v>100</v>
      </c>
      <c r="L257" s="71">
        <f t="shared" ref="L257" si="949">IF(K256,L256/K256*100,0)</f>
        <v>100</v>
      </c>
      <c r="M257" s="136" t="s">
        <v>593</v>
      </c>
      <c r="N257" s="71">
        <f t="shared" ref="N257" si="950">IF(M256,N256/M256*100,0)</f>
        <v>102.76816608996539</v>
      </c>
      <c r="O257" s="71">
        <f t="shared" ref="O257" si="951">IF(N256,O256/N256*100,0)</f>
        <v>99.427609427609426</v>
      </c>
      <c r="P257" s="71">
        <f t="shared" ref="P257" si="952">IF(O256,P256/O256*100,0)</f>
        <v>105.31662715882153</v>
      </c>
    </row>
    <row r="258" spans="1:16" s="15" customFormat="1" ht="15.75">
      <c r="A258" s="16">
        <v>602450</v>
      </c>
      <c r="B258" s="16">
        <f t="shared" si="631"/>
        <v>601500060</v>
      </c>
      <c r="C258" s="16">
        <v>500060</v>
      </c>
      <c r="D258" s="138" t="str">
        <f>D196</f>
        <v>МБДОУ детский сад № 31 "Орленок"</v>
      </c>
      <c r="E258" s="34" t="s">
        <v>108</v>
      </c>
      <c r="F258" s="162">
        <v>17229.900000000001</v>
      </c>
      <c r="G258" s="162">
        <v>18888.7</v>
      </c>
      <c r="H258" s="162">
        <v>18059.490000000002</v>
      </c>
      <c r="I258" s="162">
        <v>19629.490000000002</v>
      </c>
      <c r="J258" s="162">
        <v>19629.490000000002</v>
      </c>
      <c r="K258" s="162">
        <v>19629.490000000002</v>
      </c>
      <c r="L258" s="162">
        <v>19629.490000000002</v>
      </c>
      <c r="M258" s="162">
        <v>17229.900000000001</v>
      </c>
      <c r="N258" s="162">
        <v>18888.7</v>
      </c>
      <c r="O258" s="162">
        <v>18059.490000000002</v>
      </c>
      <c r="P258" s="162">
        <v>19629.490000000002</v>
      </c>
    </row>
    <row r="259" spans="1:16" s="15" customFormat="1" ht="15.75">
      <c r="A259" s="16">
        <v>602460</v>
      </c>
      <c r="B259" s="16">
        <f t="shared" si="631"/>
        <v>601501060</v>
      </c>
      <c r="C259" s="16">
        <v>501060</v>
      </c>
      <c r="D259" s="72" t="s">
        <v>113</v>
      </c>
      <c r="E259" s="102" t="s">
        <v>628</v>
      </c>
      <c r="F259" s="136" t="s">
        <v>593</v>
      </c>
      <c r="G259" s="71">
        <f t="shared" ref="G259" si="953">IF(F258,G258/F258*100,0)</f>
        <v>109.62744995618081</v>
      </c>
      <c r="H259" s="71">
        <f t="shared" ref="H259" si="954">IF(G258,H258/G258*100,0)</f>
        <v>95.610020806090418</v>
      </c>
      <c r="I259" s="71">
        <f t="shared" ref="I259" si="955">IF(H258,I258/H258*100,0)</f>
        <v>108.69349023698898</v>
      </c>
      <c r="J259" s="71">
        <f t="shared" ref="J259" si="956">IF(I258,J258/I258*100,0)</f>
        <v>100</v>
      </c>
      <c r="K259" s="71">
        <f t="shared" ref="K259" si="957">IF(J258,K258/J258*100,0)</f>
        <v>100</v>
      </c>
      <c r="L259" s="71">
        <f t="shared" ref="L259" si="958">IF(K258,L258/K258*100,0)</f>
        <v>100</v>
      </c>
      <c r="M259" s="136" t="s">
        <v>593</v>
      </c>
      <c r="N259" s="71">
        <f t="shared" ref="N259" si="959">IF(M258,N258/M258*100,0)</f>
        <v>109.62744995618081</v>
      </c>
      <c r="O259" s="71">
        <f t="shared" ref="O259" si="960">IF(N258,O258/N258*100,0)</f>
        <v>95.610020806090418</v>
      </c>
      <c r="P259" s="71">
        <f t="shared" ref="P259" si="961">IF(O258,P258/O258*100,0)</f>
        <v>108.69349023698898</v>
      </c>
    </row>
    <row r="260" spans="1:16" s="15" customFormat="1" ht="15.75">
      <c r="A260" s="16">
        <v>602470</v>
      </c>
      <c r="B260" s="16">
        <f t="shared" si="631"/>
        <v>601500070</v>
      </c>
      <c r="C260" s="16">
        <v>500070</v>
      </c>
      <c r="D260" s="138" t="str">
        <f>D198</f>
        <v>МБОУ Васильевская ООШ</v>
      </c>
      <c r="E260" s="34" t="s">
        <v>108</v>
      </c>
      <c r="F260" s="162">
        <v>22383</v>
      </c>
      <c r="G260" s="162">
        <v>22784.7</v>
      </c>
      <c r="H260" s="162">
        <v>21665.51</v>
      </c>
      <c r="I260" s="162">
        <v>23235.51</v>
      </c>
      <c r="J260" s="162">
        <v>23235.51</v>
      </c>
      <c r="K260" s="162">
        <v>23235.51</v>
      </c>
      <c r="L260" s="162">
        <v>23235.51</v>
      </c>
      <c r="M260" s="162">
        <v>22383</v>
      </c>
      <c r="N260" s="162">
        <v>22784.7</v>
      </c>
      <c r="O260" s="162">
        <v>21665.51</v>
      </c>
      <c r="P260" s="162">
        <v>23235.51</v>
      </c>
    </row>
    <row r="261" spans="1:16" s="15" customFormat="1" ht="15.75">
      <c r="A261" s="16">
        <v>602480</v>
      </c>
      <c r="B261" s="16">
        <f t="shared" si="631"/>
        <v>601501070</v>
      </c>
      <c r="C261" s="16">
        <v>501070</v>
      </c>
      <c r="D261" s="72" t="s">
        <v>113</v>
      </c>
      <c r="E261" s="102" t="s">
        <v>628</v>
      </c>
      <c r="F261" s="136" t="s">
        <v>593</v>
      </c>
      <c r="G261" s="71">
        <f t="shared" ref="G261" si="962">IF(F260,G260/F260*100,0)</f>
        <v>101.79466559442434</v>
      </c>
      <c r="H261" s="71">
        <f t="shared" ref="H261" si="963">IF(G260,H260/G260*100,0)</f>
        <v>95.08797570299366</v>
      </c>
      <c r="I261" s="71">
        <f t="shared" ref="I261" si="964">IF(H260,I260/H260*100,0)</f>
        <v>107.24654069994197</v>
      </c>
      <c r="J261" s="71">
        <f t="shared" ref="J261" si="965">IF(I260,J260/I260*100,0)</f>
        <v>100</v>
      </c>
      <c r="K261" s="71">
        <f t="shared" ref="K261" si="966">IF(J260,K260/J260*100,0)</f>
        <v>100</v>
      </c>
      <c r="L261" s="71">
        <f t="shared" ref="L261" si="967">IF(K260,L260/K260*100,0)</f>
        <v>100</v>
      </c>
      <c r="M261" s="136" t="s">
        <v>593</v>
      </c>
      <c r="N261" s="71">
        <f t="shared" ref="N261" si="968">IF(M260,N260/M260*100,0)</f>
        <v>101.79466559442434</v>
      </c>
      <c r="O261" s="71">
        <f t="shared" ref="O261" si="969">IF(N260,O260/N260*100,0)</f>
        <v>95.08797570299366</v>
      </c>
      <c r="P261" s="71">
        <f t="shared" ref="P261" si="970">IF(O260,P260/O260*100,0)</f>
        <v>107.24654069994197</v>
      </c>
    </row>
    <row r="262" spans="1:16" s="15" customFormat="1" ht="15.75">
      <c r="A262" s="16">
        <v>602490</v>
      </c>
      <c r="B262" s="16">
        <f t="shared" si="631"/>
        <v>601500080</v>
      </c>
      <c r="C262" s="16">
        <v>500080</v>
      </c>
      <c r="D262" s="138" t="str">
        <f>D200</f>
        <v>МБОУ Дячкинская СОШ</v>
      </c>
      <c r="E262" s="34" t="s">
        <v>108</v>
      </c>
      <c r="F262" s="162">
        <v>24051.599999999999</v>
      </c>
      <c r="G262" s="162">
        <v>25444.799999999999</v>
      </c>
      <c r="H262" s="162">
        <v>25397.279999999999</v>
      </c>
      <c r="I262" s="162">
        <v>26967.279999999999</v>
      </c>
      <c r="J262" s="162">
        <v>26967.279999999999</v>
      </c>
      <c r="K262" s="162">
        <v>26967.279999999999</v>
      </c>
      <c r="L262" s="162">
        <v>26967.279999999999</v>
      </c>
      <c r="M262" s="162">
        <v>24051.599999999999</v>
      </c>
      <c r="N262" s="162">
        <v>25444.799999999999</v>
      </c>
      <c r="O262" s="162">
        <v>25397.279999999999</v>
      </c>
      <c r="P262" s="162">
        <v>26967.279999999999</v>
      </c>
    </row>
    <row r="263" spans="1:16" s="15" customFormat="1" ht="15.75">
      <c r="A263" s="16">
        <v>602500</v>
      </c>
      <c r="B263" s="16">
        <f t="shared" si="631"/>
        <v>601501080</v>
      </c>
      <c r="C263" s="16">
        <v>501080</v>
      </c>
      <c r="D263" s="72" t="s">
        <v>113</v>
      </c>
      <c r="E263" s="102" t="s">
        <v>628</v>
      </c>
      <c r="F263" s="136" t="s">
        <v>593</v>
      </c>
      <c r="G263" s="71">
        <f t="shared" ref="G263" si="971">IF(F262,G262/F262*100,0)</f>
        <v>105.79254602604399</v>
      </c>
      <c r="H263" s="71">
        <f t="shared" ref="H263" si="972">IF(G262,H262/G262*100,0)</f>
        <v>99.813242784380307</v>
      </c>
      <c r="I263" s="71">
        <f t="shared" ref="I263" si="973">IF(H262,I262/H262*100,0)</f>
        <v>106.18176434641819</v>
      </c>
      <c r="J263" s="71">
        <f t="shared" ref="J263" si="974">IF(I262,J262/I262*100,0)</f>
        <v>100</v>
      </c>
      <c r="K263" s="71">
        <f t="shared" ref="K263" si="975">IF(J262,K262/J262*100,0)</f>
        <v>100</v>
      </c>
      <c r="L263" s="71">
        <f t="shared" ref="L263" si="976">IF(K262,L262/K262*100,0)</f>
        <v>100</v>
      </c>
      <c r="M263" s="136" t="s">
        <v>593</v>
      </c>
      <c r="N263" s="71">
        <f t="shared" ref="N263" si="977">IF(M262,N262/M262*100,0)</f>
        <v>105.79254602604399</v>
      </c>
      <c r="O263" s="71">
        <f t="shared" ref="O263" si="978">IF(N262,O262/N262*100,0)</f>
        <v>99.813242784380307</v>
      </c>
      <c r="P263" s="71">
        <f t="shared" ref="P263" si="979">IF(O262,P262/O262*100,0)</f>
        <v>106.18176434641819</v>
      </c>
    </row>
    <row r="264" spans="1:16" s="15" customFormat="1" ht="15.75">
      <c r="A264" s="16">
        <v>602510</v>
      </c>
      <c r="B264" s="16">
        <f t="shared" si="631"/>
        <v>601500090</v>
      </c>
      <c r="C264" s="16">
        <v>500090</v>
      </c>
      <c r="D264" s="138" t="str">
        <f>D202</f>
        <v>ООО "Нектар"</v>
      </c>
      <c r="E264" s="34" t="s">
        <v>108</v>
      </c>
      <c r="F264" s="162">
        <v>8500</v>
      </c>
      <c r="G264" s="162">
        <v>8500</v>
      </c>
      <c r="H264" s="162">
        <v>8500</v>
      </c>
      <c r="I264" s="162">
        <v>10000</v>
      </c>
      <c r="J264" s="162">
        <v>10000</v>
      </c>
      <c r="K264" s="162">
        <v>10000</v>
      </c>
      <c r="L264" s="162">
        <v>10000</v>
      </c>
      <c r="M264" s="162">
        <v>8500</v>
      </c>
      <c r="N264" s="162">
        <v>8500</v>
      </c>
      <c r="O264" s="162">
        <v>10000</v>
      </c>
      <c r="P264" s="162">
        <v>10000</v>
      </c>
    </row>
    <row r="265" spans="1:16" s="15" customFormat="1" ht="15.75">
      <c r="A265" s="16">
        <v>602520</v>
      </c>
      <c r="B265" s="16">
        <f t="shared" si="631"/>
        <v>601501090</v>
      </c>
      <c r="C265" s="16">
        <v>501090</v>
      </c>
      <c r="D265" s="72" t="s">
        <v>113</v>
      </c>
      <c r="E265" s="102" t="s">
        <v>628</v>
      </c>
      <c r="F265" s="136" t="s">
        <v>593</v>
      </c>
      <c r="G265" s="71">
        <f t="shared" ref="G265" si="980">IF(F264,G264/F264*100,0)</f>
        <v>100</v>
      </c>
      <c r="H265" s="71">
        <f t="shared" ref="H265" si="981">IF(G264,H264/G264*100,0)</f>
        <v>100</v>
      </c>
      <c r="I265" s="71">
        <f t="shared" ref="I265" si="982">IF(H264,I264/H264*100,0)</f>
        <v>117.64705882352942</v>
      </c>
      <c r="J265" s="71">
        <f t="shared" ref="J265" si="983">IF(I264,J264/I264*100,0)</f>
        <v>100</v>
      </c>
      <c r="K265" s="71">
        <f t="shared" ref="K265" si="984">IF(J264,K264/J264*100,0)</f>
        <v>100</v>
      </c>
      <c r="L265" s="71">
        <f t="shared" ref="L265" si="985">IF(K264,L264/K264*100,0)</f>
        <v>100</v>
      </c>
      <c r="M265" s="136" t="s">
        <v>593</v>
      </c>
      <c r="N265" s="71">
        <f t="shared" ref="N265" si="986">IF(M264,N264/M264*100,0)</f>
        <v>100</v>
      </c>
      <c r="O265" s="71">
        <f t="shared" ref="O265" si="987">IF(N264,O264/N264*100,0)</f>
        <v>117.64705882352942</v>
      </c>
      <c r="P265" s="71">
        <f t="shared" ref="P265" si="988">IF(O264,P264/O264*100,0)</f>
        <v>100</v>
      </c>
    </row>
    <row r="266" spans="1:16" s="15" customFormat="1" ht="15.75">
      <c r="A266" s="16">
        <v>602530</v>
      </c>
      <c r="B266" s="16">
        <f t="shared" si="631"/>
        <v>601500100</v>
      </c>
      <c r="C266" s="16">
        <v>500100</v>
      </c>
      <c r="D266" s="138" t="str">
        <f>D204</f>
        <v>ИП Чистов Н.А.</v>
      </c>
      <c r="E266" s="34" t="s">
        <v>108</v>
      </c>
      <c r="F266" s="162">
        <v>20700</v>
      </c>
      <c r="G266" s="162">
        <v>22800</v>
      </c>
      <c r="H266" s="162">
        <v>22800</v>
      </c>
      <c r="I266" s="162">
        <v>28800</v>
      </c>
      <c r="J266" s="162">
        <v>28800</v>
      </c>
      <c r="K266" s="162">
        <v>28800</v>
      </c>
      <c r="L266" s="162">
        <v>28800</v>
      </c>
      <c r="M266" s="162">
        <v>20700</v>
      </c>
      <c r="N266" s="162">
        <v>22800</v>
      </c>
      <c r="O266" s="162">
        <v>22800</v>
      </c>
      <c r="P266" s="162">
        <v>28800</v>
      </c>
    </row>
    <row r="267" spans="1:16" s="15" customFormat="1" ht="15.75">
      <c r="A267" s="16">
        <v>602540</v>
      </c>
      <c r="B267" s="16">
        <f t="shared" si="631"/>
        <v>601501100</v>
      </c>
      <c r="C267" s="16">
        <v>501100</v>
      </c>
      <c r="D267" s="72" t="s">
        <v>113</v>
      </c>
      <c r="E267" s="102" t="s">
        <v>628</v>
      </c>
      <c r="F267" s="136" t="s">
        <v>593</v>
      </c>
      <c r="G267" s="71">
        <f t="shared" ref="G267" si="989">IF(F266,G266/F266*100,0)</f>
        <v>110.14492753623189</v>
      </c>
      <c r="H267" s="71">
        <f t="shared" ref="H267" si="990">IF(G266,H266/G266*100,0)</f>
        <v>100</v>
      </c>
      <c r="I267" s="71">
        <f t="shared" ref="I267" si="991">IF(H266,I266/H266*100,0)</f>
        <v>126.31578947368421</v>
      </c>
      <c r="J267" s="71">
        <f t="shared" ref="J267" si="992">IF(I266,J266/I266*100,0)</f>
        <v>100</v>
      </c>
      <c r="K267" s="71">
        <f t="shared" ref="K267" si="993">IF(J266,K266/J266*100,0)</f>
        <v>100</v>
      </c>
      <c r="L267" s="71">
        <f t="shared" ref="L267" si="994">IF(K266,L266/K266*100,0)</f>
        <v>100</v>
      </c>
      <c r="M267" s="136" t="s">
        <v>593</v>
      </c>
      <c r="N267" s="71">
        <f t="shared" ref="N267" si="995">IF(M266,N266/M266*100,0)</f>
        <v>110.14492753623189</v>
      </c>
      <c r="O267" s="71">
        <f t="shared" ref="O267" si="996">IF(N266,O266/N266*100,0)</f>
        <v>100</v>
      </c>
      <c r="P267" s="71">
        <f t="shared" ref="P267" si="997">IF(O266,P266/O266*100,0)</f>
        <v>126.31578947368421</v>
      </c>
    </row>
    <row r="268" spans="1:16" s="15" customFormat="1" ht="15.75">
      <c r="A268" s="16">
        <v>602550</v>
      </c>
      <c r="B268" s="16">
        <f t="shared" si="631"/>
        <v>601500110</v>
      </c>
      <c r="C268" s="16">
        <v>500110</v>
      </c>
      <c r="D268" s="138" t="str">
        <f>D206</f>
        <v>СПК "Правда"</v>
      </c>
      <c r="E268" s="34" t="s">
        <v>108</v>
      </c>
      <c r="F268" s="162">
        <v>32024</v>
      </c>
      <c r="G268" s="162">
        <v>35602</v>
      </c>
      <c r="H268" s="162">
        <v>34430</v>
      </c>
      <c r="I268" s="162">
        <v>35500</v>
      </c>
      <c r="J268" s="162">
        <v>35800</v>
      </c>
      <c r="K268" s="162">
        <v>35800</v>
      </c>
      <c r="L268" s="162">
        <v>39380</v>
      </c>
      <c r="M268" s="162">
        <v>32024</v>
      </c>
      <c r="N268" s="162">
        <v>35602</v>
      </c>
      <c r="O268" s="162">
        <v>34430</v>
      </c>
      <c r="P268" s="162">
        <v>35500</v>
      </c>
    </row>
    <row r="269" spans="1:16" s="15" customFormat="1" ht="15.75">
      <c r="A269" s="16">
        <v>602560</v>
      </c>
      <c r="B269" s="16">
        <f t="shared" si="631"/>
        <v>601501110</v>
      </c>
      <c r="C269" s="16">
        <v>501110</v>
      </c>
      <c r="D269" s="72" t="s">
        <v>113</v>
      </c>
      <c r="E269" s="102" t="s">
        <v>628</v>
      </c>
      <c r="F269" s="136" t="s">
        <v>593</v>
      </c>
      <c r="G269" s="71">
        <f t="shared" ref="G269" si="998">IF(F268,G268/F268*100,0)</f>
        <v>111.17287034723957</v>
      </c>
      <c r="H269" s="71">
        <f t="shared" ref="H269" si="999">IF(G268,H268/G268*100,0)</f>
        <v>96.708050109544402</v>
      </c>
      <c r="I269" s="71">
        <f t="shared" ref="I269" si="1000">IF(H268,I268/H268*100,0)</f>
        <v>103.10775486494337</v>
      </c>
      <c r="J269" s="71">
        <f t="shared" ref="J269" si="1001">IF(I268,J268/I268*100,0)</f>
        <v>100.84507042253522</v>
      </c>
      <c r="K269" s="71">
        <f t="shared" ref="K269" si="1002">IF(J268,K268/J268*100,0)</f>
        <v>100</v>
      </c>
      <c r="L269" s="71">
        <f t="shared" ref="L269" si="1003">IF(K268,L268/K268*100,0)</f>
        <v>110.00000000000001</v>
      </c>
      <c r="M269" s="136" t="s">
        <v>593</v>
      </c>
      <c r="N269" s="71">
        <f t="shared" ref="N269" si="1004">IF(M268,N268/M268*100,0)</f>
        <v>111.17287034723957</v>
      </c>
      <c r="O269" s="71">
        <f t="shared" ref="O269" si="1005">IF(N268,O268/N268*100,0)</f>
        <v>96.708050109544402</v>
      </c>
      <c r="P269" s="71">
        <f t="shared" ref="P269" si="1006">IF(O268,P268/O268*100,0)</f>
        <v>103.10775486494337</v>
      </c>
    </row>
    <row r="270" spans="1:16" s="15" customFormat="1" ht="15.75">
      <c r="A270" s="16">
        <v>602570</v>
      </c>
      <c r="B270" s="16">
        <f t="shared" si="631"/>
        <v>601500120</v>
      </c>
      <c r="C270" s="16">
        <v>500120</v>
      </c>
      <c r="D270" s="138" t="str">
        <f>D208</f>
        <v>ОАО "Тарасовская сельхозтехника"</v>
      </c>
      <c r="E270" s="34" t="s">
        <v>108</v>
      </c>
      <c r="F270" s="162">
        <v>25325</v>
      </c>
      <c r="G270" s="162">
        <v>31804</v>
      </c>
      <c r="H270" s="162">
        <v>27638</v>
      </c>
      <c r="I270" s="162">
        <v>31080</v>
      </c>
      <c r="J270" s="162">
        <v>31300</v>
      </c>
      <c r="K270" s="162">
        <v>31530</v>
      </c>
      <c r="L270" s="162">
        <v>34260</v>
      </c>
      <c r="M270" s="162">
        <v>25325</v>
      </c>
      <c r="N270" s="162">
        <v>31804</v>
      </c>
      <c r="O270" s="162">
        <v>27638</v>
      </c>
      <c r="P270" s="162">
        <v>31080</v>
      </c>
    </row>
    <row r="271" spans="1:16" s="15" customFormat="1" ht="15.75">
      <c r="A271" s="16">
        <v>602580</v>
      </c>
      <c r="B271" s="16">
        <f t="shared" si="631"/>
        <v>601501120</v>
      </c>
      <c r="C271" s="16">
        <v>501120</v>
      </c>
      <c r="D271" s="72" t="s">
        <v>113</v>
      </c>
      <c r="E271" s="102" t="s">
        <v>628</v>
      </c>
      <c r="F271" s="136" t="s">
        <v>593</v>
      </c>
      <c r="G271" s="71">
        <f t="shared" ref="G271" si="1007">IF(F270,G270/F270*100,0)</f>
        <v>125.58341559723594</v>
      </c>
      <c r="H271" s="71">
        <f t="shared" ref="H271" si="1008">IF(G270,H270/G270*100,0)</f>
        <v>86.901018739781151</v>
      </c>
      <c r="I271" s="71">
        <f t="shared" ref="I271" si="1009">IF(H270,I270/H270*100,0)</f>
        <v>112.45386786308707</v>
      </c>
      <c r="J271" s="71">
        <f t="shared" ref="J271" si="1010">IF(I270,J270/I270*100,0)</f>
        <v>100.70785070785071</v>
      </c>
      <c r="K271" s="71">
        <f t="shared" ref="K271" si="1011">IF(J270,K270/J270*100,0)</f>
        <v>100.73482428115017</v>
      </c>
      <c r="L271" s="71">
        <f t="shared" ref="L271" si="1012">IF(K270,L270/K270*100,0)</f>
        <v>108.65842055185537</v>
      </c>
      <c r="M271" s="136" t="s">
        <v>593</v>
      </c>
      <c r="N271" s="71">
        <f t="shared" ref="N271" si="1013">IF(M270,N270/M270*100,0)</f>
        <v>125.58341559723594</v>
      </c>
      <c r="O271" s="71">
        <f t="shared" ref="O271" si="1014">IF(N270,O270/N270*100,0)</f>
        <v>86.901018739781151</v>
      </c>
      <c r="P271" s="71">
        <f t="shared" ref="P271" si="1015">IF(O270,P270/O270*100,0)</f>
        <v>112.45386786308707</v>
      </c>
    </row>
    <row r="272" spans="1:16" s="15" customFormat="1" ht="15.75">
      <c r="A272" s="16">
        <v>602590</v>
      </c>
      <c r="B272" s="16">
        <f t="shared" si="631"/>
        <v>601500130</v>
      </c>
      <c r="C272" s="16">
        <v>500130</v>
      </c>
      <c r="D272" s="138" t="str">
        <f>D210</f>
        <v>ООО "Колхоз"</v>
      </c>
      <c r="E272" s="34" t="s">
        <v>108</v>
      </c>
      <c r="F272" s="162">
        <v>11500</v>
      </c>
      <c r="G272" s="162">
        <v>9500</v>
      </c>
      <c r="H272" s="162">
        <v>9800</v>
      </c>
      <c r="I272" s="162">
        <v>12500</v>
      </c>
      <c r="J272" s="162">
        <v>13000</v>
      </c>
      <c r="K272" s="162">
        <v>13500</v>
      </c>
      <c r="L272" s="162">
        <v>14000</v>
      </c>
      <c r="M272" s="162">
        <v>11500</v>
      </c>
      <c r="N272" s="162">
        <v>9500</v>
      </c>
      <c r="O272" s="162">
        <v>9800</v>
      </c>
      <c r="P272" s="162">
        <v>12500</v>
      </c>
    </row>
    <row r="273" spans="1:16" s="15" customFormat="1" ht="15.75">
      <c r="A273" s="16">
        <v>602600</v>
      </c>
      <c r="B273" s="16">
        <f t="shared" si="631"/>
        <v>601501130</v>
      </c>
      <c r="C273" s="16">
        <v>501130</v>
      </c>
      <c r="D273" s="72" t="s">
        <v>113</v>
      </c>
      <c r="E273" s="102" t="s">
        <v>628</v>
      </c>
      <c r="F273" s="136" t="s">
        <v>593</v>
      </c>
      <c r="G273" s="71">
        <f t="shared" ref="G273" si="1016">IF(F272,G272/F272*100,0)</f>
        <v>82.608695652173907</v>
      </c>
      <c r="H273" s="71">
        <f t="shared" ref="H273" si="1017">IF(G272,H272/G272*100,0)</f>
        <v>103.15789473684211</v>
      </c>
      <c r="I273" s="71">
        <f t="shared" ref="I273" si="1018">IF(H272,I272/H272*100,0)</f>
        <v>127.55102040816327</v>
      </c>
      <c r="J273" s="71">
        <f t="shared" ref="J273" si="1019">IF(I272,J272/I272*100,0)</f>
        <v>104</v>
      </c>
      <c r="K273" s="71">
        <f t="shared" ref="K273" si="1020">IF(J272,K272/J272*100,0)</f>
        <v>103.84615384615385</v>
      </c>
      <c r="L273" s="71">
        <f t="shared" ref="L273" si="1021">IF(K272,L272/K272*100,0)</f>
        <v>103.7037037037037</v>
      </c>
      <c r="M273" s="136" t="s">
        <v>593</v>
      </c>
      <c r="N273" s="71">
        <f t="shared" ref="N273" si="1022">IF(M272,N272/M272*100,0)</f>
        <v>82.608695652173907</v>
      </c>
      <c r="O273" s="71">
        <f t="shared" ref="O273" si="1023">IF(N272,O272/N272*100,0)</f>
        <v>103.15789473684211</v>
      </c>
      <c r="P273" s="71">
        <f t="shared" ref="P273" si="1024">IF(O272,P272/O272*100,0)</f>
        <v>127.55102040816327</v>
      </c>
    </row>
    <row r="274" spans="1:16" s="15" customFormat="1" ht="15.75">
      <c r="A274" s="16">
        <v>602610</v>
      </c>
      <c r="B274" s="16">
        <f t="shared" si="631"/>
        <v>601500140</v>
      </c>
      <c r="C274" s="16">
        <v>500140</v>
      </c>
      <c r="D274" s="138" t="str">
        <f>D212</f>
        <v>Бюджетообразующее предприятие 14</v>
      </c>
      <c r="E274" s="34" t="s">
        <v>108</v>
      </c>
      <c r="F274" s="162"/>
      <c r="G274" s="162"/>
      <c r="H274" s="162"/>
      <c r="I274" s="162"/>
      <c r="J274" s="162"/>
      <c r="K274" s="162"/>
      <c r="L274" s="162"/>
      <c r="M274" s="162"/>
      <c r="N274" s="162"/>
      <c r="O274" s="162"/>
      <c r="P274" s="162"/>
    </row>
    <row r="275" spans="1:16" s="15" customFormat="1" ht="15.75">
      <c r="A275" s="16">
        <v>602620</v>
      </c>
      <c r="B275" s="16">
        <f t="shared" si="631"/>
        <v>601501140</v>
      </c>
      <c r="C275" s="16">
        <v>501140</v>
      </c>
      <c r="D275" s="72" t="s">
        <v>113</v>
      </c>
      <c r="E275" s="102" t="s">
        <v>628</v>
      </c>
      <c r="F275" s="136" t="s">
        <v>593</v>
      </c>
      <c r="G275" s="71">
        <f t="shared" ref="G275" si="1025">IF(F274,G274/F274*100,0)</f>
        <v>0</v>
      </c>
      <c r="H275" s="71">
        <f t="shared" ref="H275" si="1026">IF(G274,H274/G274*100,0)</f>
        <v>0</v>
      </c>
      <c r="I275" s="71">
        <f t="shared" ref="I275" si="1027">IF(H274,I274/H274*100,0)</f>
        <v>0</v>
      </c>
      <c r="J275" s="71">
        <f t="shared" ref="J275" si="1028">IF(I274,J274/I274*100,0)</f>
        <v>0</v>
      </c>
      <c r="K275" s="71">
        <f t="shared" ref="K275" si="1029">IF(J274,K274/J274*100,0)</f>
        <v>0</v>
      </c>
      <c r="L275" s="71">
        <f t="shared" ref="L275" si="1030">IF(K274,L274/K274*100,0)</f>
        <v>0</v>
      </c>
      <c r="M275" s="136" t="s">
        <v>593</v>
      </c>
      <c r="N275" s="71">
        <f t="shared" ref="N275" si="1031">IF(M274,N274/M274*100,0)</f>
        <v>0</v>
      </c>
      <c r="O275" s="71">
        <f t="shared" ref="O275" si="1032">IF(N274,O274/N274*100,0)</f>
        <v>0</v>
      </c>
      <c r="P275" s="71">
        <f t="shared" ref="P275" si="1033">IF(O274,P274/O274*100,0)</f>
        <v>0</v>
      </c>
    </row>
    <row r="276" spans="1:16" s="15" customFormat="1" ht="15.75">
      <c r="A276" s="16">
        <v>602630</v>
      </c>
      <c r="B276" s="16">
        <f t="shared" si="631"/>
        <v>601500150</v>
      </c>
      <c r="C276" s="16">
        <v>500150</v>
      </c>
      <c r="D276" s="138" t="str">
        <f>D214</f>
        <v>Бюджетообразующее предприятие 15</v>
      </c>
      <c r="E276" s="34" t="s">
        <v>108</v>
      </c>
      <c r="F276" s="162"/>
      <c r="G276" s="162"/>
      <c r="H276" s="162"/>
      <c r="I276" s="162"/>
      <c r="J276" s="162"/>
      <c r="K276" s="162"/>
      <c r="L276" s="162"/>
      <c r="M276" s="162"/>
      <c r="N276" s="162"/>
      <c r="O276" s="162"/>
      <c r="P276" s="162"/>
    </row>
    <row r="277" spans="1:16" s="15" customFormat="1" ht="15.75">
      <c r="A277" s="16">
        <v>602640</v>
      </c>
      <c r="B277" s="16">
        <f t="shared" si="631"/>
        <v>601501150</v>
      </c>
      <c r="C277" s="16">
        <v>501150</v>
      </c>
      <c r="D277" s="72" t="s">
        <v>113</v>
      </c>
      <c r="E277" s="102" t="s">
        <v>628</v>
      </c>
      <c r="F277" s="136" t="s">
        <v>593</v>
      </c>
      <c r="G277" s="71">
        <f t="shared" ref="G277" si="1034">IF(F276,G276/F276*100,0)</f>
        <v>0</v>
      </c>
      <c r="H277" s="71">
        <f t="shared" ref="H277" si="1035">IF(G276,H276/G276*100,0)</f>
        <v>0</v>
      </c>
      <c r="I277" s="71">
        <f t="shared" ref="I277" si="1036">IF(H276,I276/H276*100,0)</f>
        <v>0</v>
      </c>
      <c r="J277" s="71">
        <f t="shared" ref="J277" si="1037">IF(I276,J276/I276*100,0)</f>
        <v>0</v>
      </c>
      <c r="K277" s="71">
        <f t="shared" ref="K277" si="1038">IF(J276,K276/J276*100,0)</f>
        <v>0</v>
      </c>
      <c r="L277" s="71">
        <f t="shared" ref="L277" si="1039">IF(K276,L276/K276*100,0)</f>
        <v>0</v>
      </c>
      <c r="M277" s="136" t="s">
        <v>593</v>
      </c>
      <c r="N277" s="71">
        <f t="shared" ref="N277" si="1040">IF(M276,N276/M276*100,0)</f>
        <v>0</v>
      </c>
      <c r="O277" s="71">
        <f t="shared" ref="O277" si="1041">IF(N276,O276/N276*100,0)</f>
        <v>0</v>
      </c>
      <c r="P277" s="71">
        <f t="shared" ref="P277" si="1042">IF(O276,P276/O276*100,0)</f>
        <v>0</v>
      </c>
    </row>
    <row r="278" spans="1:16" s="15" customFormat="1" ht="15.75">
      <c r="A278" s="16">
        <v>602650</v>
      </c>
      <c r="B278" s="16">
        <f t="shared" si="631"/>
        <v>601500160</v>
      </c>
      <c r="C278" s="16">
        <v>500160</v>
      </c>
      <c r="D278" s="138" t="str">
        <f>D216</f>
        <v>Бюджетообразующее предприятие 16</v>
      </c>
      <c r="E278" s="34" t="s">
        <v>108</v>
      </c>
      <c r="F278" s="162"/>
      <c r="G278" s="162"/>
      <c r="H278" s="162"/>
      <c r="I278" s="162"/>
      <c r="J278" s="162"/>
      <c r="K278" s="162"/>
      <c r="L278" s="162"/>
      <c r="M278" s="162"/>
      <c r="N278" s="162"/>
      <c r="O278" s="162"/>
      <c r="P278" s="162"/>
    </row>
    <row r="279" spans="1:16" s="15" customFormat="1" ht="15.75">
      <c r="A279" s="16">
        <v>602660</v>
      </c>
      <c r="B279" s="16">
        <f t="shared" si="631"/>
        <v>601501160</v>
      </c>
      <c r="C279" s="16">
        <v>501160</v>
      </c>
      <c r="D279" s="72" t="s">
        <v>113</v>
      </c>
      <c r="E279" s="102" t="s">
        <v>628</v>
      </c>
      <c r="F279" s="136" t="s">
        <v>593</v>
      </c>
      <c r="G279" s="71">
        <f t="shared" ref="G279" si="1043">IF(F278,G278/F278*100,0)</f>
        <v>0</v>
      </c>
      <c r="H279" s="71">
        <f t="shared" ref="H279" si="1044">IF(G278,H278/G278*100,0)</f>
        <v>0</v>
      </c>
      <c r="I279" s="71">
        <f t="shared" ref="I279" si="1045">IF(H278,I278/H278*100,0)</f>
        <v>0</v>
      </c>
      <c r="J279" s="71">
        <f t="shared" ref="J279" si="1046">IF(I278,J278/I278*100,0)</f>
        <v>0</v>
      </c>
      <c r="K279" s="71">
        <f t="shared" ref="K279" si="1047">IF(J278,K278/J278*100,0)</f>
        <v>0</v>
      </c>
      <c r="L279" s="71">
        <f t="shared" ref="L279" si="1048">IF(K278,L278/K278*100,0)</f>
        <v>0</v>
      </c>
      <c r="M279" s="136" t="s">
        <v>593</v>
      </c>
      <c r="N279" s="71">
        <f t="shared" ref="N279" si="1049">IF(M278,N278/M278*100,0)</f>
        <v>0</v>
      </c>
      <c r="O279" s="71">
        <f t="shared" ref="O279" si="1050">IF(N278,O278/N278*100,0)</f>
        <v>0</v>
      </c>
      <c r="P279" s="71">
        <f t="shared" ref="P279" si="1051">IF(O278,P278/O278*100,0)</f>
        <v>0</v>
      </c>
    </row>
    <row r="280" spans="1:16" s="15" customFormat="1" ht="15.75">
      <c r="A280" s="16">
        <v>602670</v>
      </c>
      <c r="B280" s="16">
        <f t="shared" si="631"/>
        <v>601500170</v>
      </c>
      <c r="C280" s="16">
        <v>500170</v>
      </c>
      <c r="D280" s="138" t="str">
        <f>D218</f>
        <v>Бюджетообразующее предприятие 17</v>
      </c>
      <c r="E280" s="34" t="s">
        <v>108</v>
      </c>
      <c r="F280" s="162"/>
      <c r="G280" s="162"/>
      <c r="H280" s="162"/>
      <c r="I280" s="162"/>
      <c r="J280" s="162"/>
      <c r="K280" s="162"/>
      <c r="L280" s="162"/>
      <c r="M280" s="162"/>
      <c r="N280" s="162"/>
      <c r="O280" s="162"/>
      <c r="P280" s="162"/>
    </row>
    <row r="281" spans="1:16" s="15" customFormat="1" ht="15.75">
      <c r="A281" s="16">
        <v>602680</v>
      </c>
      <c r="B281" s="16">
        <f t="shared" si="631"/>
        <v>601501170</v>
      </c>
      <c r="C281" s="16">
        <v>501170</v>
      </c>
      <c r="D281" s="72" t="s">
        <v>113</v>
      </c>
      <c r="E281" s="102" t="s">
        <v>628</v>
      </c>
      <c r="F281" s="136" t="s">
        <v>593</v>
      </c>
      <c r="G281" s="71">
        <f t="shared" ref="G281" si="1052">IF(F280,G280/F280*100,0)</f>
        <v>0</v>
      </c>
      <c r="H281" s="71">
        <f t="shared" ref="H281" si="1053">IF(G280,H280/G280*100,0)</f>
        <v>0</v>
      </c>
      <c r="I281" s="71">
        <f t="shared" ref="I281" si="1054">IF(H280,I280/H280*100,0)</f>
        <v>0</v>
      </c>
      <c r="J281" s="71">
        <f t="shared" ref="J281" si="1055">IF(I280,J280/I280*100,0)</f>
        <v>0</v>
      </c>
      <c r="K281" s="71">
        <f t="shared" ref="K281" si="1056">IF(J280,K280/J280*100,0)</f>
        <v>0</v>
      </c>
      <c r="L281" s="71">
        <f t="shared" ref="L281" si="1057">IF(K280,L280/K280*100,0)</f>
        <v>0</v>
      </c>
      <c r="M281" s="136" t="s">
        <v>593</v>
      </c>
      <c r="N281" s="71">
        <f t="shared" ref="N281" si="1058">IF(M280,N280/M280*100,0)</f>
        <v>0</v>
      </c>
      <c r="O281" s="71">
        <f t="shared" ref="O281" si="1059">IF(N280,O280/N280*100,0)</f>
        <v>0</v>
      </c>
      <c r="P281" s="71">
        <f t="shared" ref="P281" si="1060">IF(O280,P280/O280*100,0)</f>
        <v>0</v>
      </c>
    </row>
    <row r="282" spans="1:16" s="15" customFormat="1" ht="15.75">
      <c r="A282" s="16">
        <v>602690</v>
      </c>
      <c r="B282" s="16">
        <f t="shared" si="631"/>
        <v>601500180</v>
      </c>
      <c r="C282" s="16">
        <v>500180</v>
      </c>
      <c r="D282" s="138" t="str">
        <f>D220</f>
        <v>Бюджетообразующее предприятие 18</v>
      </c>
      <c r="E282" s="34" t="s">
        <v>108</v>
      </c>
      <c r="F282" s="162"/>
      <c r="G282" s="162"/>
      <c r="H282" s="162"/>
      <c r="I282" s="162"/>
      <c r="J282" s="162"/>
      <c r="K282" s="162"/>
      <c r="L282" s="162"/>
      <c r="M282" s="162"/>
      <c r="N282" s="162"/>
      <c r="O282" s="162"/>
      <c r="P282" s="162"/>
    </row>
    <row r="283" spans="1:16" s="15" customFormat="1" ht="15.75">
      <c r="A283" s="16">
        <v>602700</v>
      </c>
      <c r="B283" s="16">
        <f t="shared" si="631"/>
        <v>601501180</v>
      </c>
      <c r="C283" s="16">
        <v>501180</v>
      </c>
      <c r="D283" s="72" t="s">
        <v>113</v>
      </c>
      <c r="E283" s="102" t="s">
        <v>628</v>
      </c>
      <c r="F283" s="136" t="s">
        <v>593</v>
      </c>
      <c r="G283" s="71">
        <f t="shared" ref="G283" si="1061">IF(F282,G282/F282*100,0)</f>
        <v>0</v>
      </c>
      <c r="H283" s="71">
        <f t="shared" ref="H283" si="1062">IF(G282,H282/G282*100,0)</f>
        <v>0</v>
      </c>
      <c r="I283" s="71">
        <f t="shared" ref="I283" si="1063">IF(H282,I282/H282*100,0)</f>
        <v>0</v>
      </c>
      <c r="J283" s="71">
        <f t="shared" ref="J283" si="1064">IF(I282,J282/I282*100,0)</f>
        <v>0</v>
      </c>
      <c r="K283" s="71">
        <f t="shared" ref="K283" si="1065">IF(J282,K282/J282*100,0)</f>
        <v>0</v>
      </c>
      <c r="L283" s="71">
        <f t="shared" ref="L283" si="1066">IF(K282,L282/K282*100,0)</f>
        <v>0</v>
      </c>
      <c r="M283" s="136" t="s">
        <v>593</v>
      </c>
      <c r="N283" s="71">
        <f t="shared" ref="N283" si="1067">IF(M282,N282/M282*100,0)</f>
        <v>0</v>
      </c>
      <c r="O283" s="71">
        <f t="shared" ref="O283" si="1068">IF(N282,O282/N282*100,0)</f>
        <v>0</v>
      </c>
      <c r="P283" s="71">
        <f t="shared" ref="P283" si="1069">IF(O282,P282/O282*100,0)</f>
        <v>0</v>
      </c>
    </row>
    <row r="284" spans="1:16" s="15" customFormat="1" ht="15.75">
      <c r="A284" s="16">
        <v>602710</v>
      </c>
      <c r="B284" s="16">
        <f t="shared" si="631"/>
        <v>601500190</v>
      </c>
      <c r="C284" s="16">
        <v>500190</v>
      </c>
      <c r="D284" s="138" t="str">
        <f>D222</f>
        <v>Бюджетообразующее предприятие 19</v>
      </c>
      <c r="E284" s="34" t="s">
        <v>108</v>
      </c>
      <c r="F284" s="162"/>
      <c r="G284" s="162"/>
      <c r="H284" s="162"/>
      <c r="I284" s="162"/>
      <c r="J284" s="162"/>
      <c r="K284" s="162"/>
      <c r="L284" s="162"/>
      <c r="M284" s="162"/>
      <c r="N284" s="162"/>
      <c r="O284" s="162"/>
      <c r="P284" s="162"/>
    </row>
    <row r="285" spans="1:16" s="15" customFormat="1" ht="15.75">
      <c r="A285" s="16">
        <v>602720</v>
      </c>
      <c r="B285" s="16">
        <f t="shared" si="631"/>
        <v>601501190</v>
      </c>
      <c r="C285" s="16">
        <v>501190</v>
      </c>
      <c r="D285" s="72" t="s">
        <v>113</v>
      </c>
      <c r="E285" s="102" t="s">
        <v>628</v>
      </c>
      <c r="F285" s="136" t="s">
        <v>593</v>
      </c>
      <c r="G285" s="71">
        <f t="shared" ref="G285" si="1070">IF(F284,G284/F284*100,0)</f>
        <v>0</v>
      </c>
      <c r="H285" s="71">
        <f t="shared" ref="H285" si="1071">IF(G284,H284/G284*100,0)</f>
        <v>0</v>
      </c>
      <c r="I285" s="71">
        <f t="shared" ref="I285" si="1072">IF(H284,I284/H284*100,0)</f>
        <v>0</v>
      </c>
      <c r="J285" s="71">
        <f t="shared" ref="J285" si="1073">IF(I284,J284/I284*100,0)</f>
        <v>0</v>
      </c>
      <c r="K285" s="71">
        <f t="shared" ref="K285" si="1074">IF(J284,K284/J284*100,0)</f>
        <v>0</v>
      </c>
      <c r="L285" s="71">
        <f t="shared" ref="L285" si="1075">IF(K284,L284/K284*100,0)</f>
        <v>0</v>
      </c>
      <c r="M285" s="136" t="s">
        <v>593</v>
      </c>
      <c r="N285" s="71">
        <f t="shared" ref="N285" si="1076">IF(M284,N284/M284*100,0)</f>
        <v>0</v>
      </c>
      <c r="O285" s="71">
        <f t="shared" ref="O285" si="1077">IF(N284,O284/N284*100,0)</f>
        <v>0</v>
      </c>
      <c r="P285" s="71">
        <f t="shared" ref="P285" si="1078">IF(O284,P284/O284*100,0)</f>
        <v>0</v>
      </c>
    </row>
    <row r="286" spans="1:16" s="15" customFormat="1" ht="15" customHeight="1">
      <c r="A286" s="16">
        <v>602730</v>
      </c>
      <c r="B286" s="16">
        <f t="shared" si="631"/>
        <v>601500200</v>
      </c>
      <c r="C286" s="16">
        <v>500200</v>
      </c>
      <c r="D286" s="138" t="str">
        <f>D224</f>
        <v>Бюджетообразующее предприятие 20</v>
      </c>
      <c r="E286" s="34" t="s">
        <v>108</v>
      </c>
      <c r="F286" s="162"/>
      <c r="G286" s="162"/>
      <c r="H286" s="162"/>
      <c r="I286" s="162"/>
      <c r="J286" s="162"/>
      <c r="K286" s="162"/>
      <c r="L286" s="162"/>
      <c r="M286" s="162"/>
      <c r="N286" s="162"/>
      <c r="O286" s="162"/>
      <c r="P286" s="162"/>
    </row>
    <row r="287" spans="1:16" s="15" customFormat="1" ht="15.75">
      <c r="A287" s="16">
        <v>602740</v>
      </c>
      <c r="B287" s="16">
        <f t="shared" si="631"/>
        <v>601501200</v>
      </c>
      <c r="C287" s="16">
        <v>501200</v>
      </c>
      <c r="D287" s="72" t="s">
        <v>113</v>
      </c>
      <c r="E287" s="102" t="s">
        <v>628</v>
      </c>
      <c r="F287" s="136" t="s">
        <v>593</v>
      </c>
      <c r="G287" s="71">
        <f>IF(F286,G286/F286*100,0)</f>
        <v>0</v>
      </c>
      <c r="H287" s="71">
        <f t="shared" ref="H287" si="1079">IF(G286,H286/G286*100,0)</f>
        <v>0</v>
      </c>
      <c r="I287" s="71">
        <f t="shared" ref="I287" si="1080">IF(H286,I286/H286*100,0)</f>
        <v>0</v>
      </c>
      <c r="J287" s="71">
        <f t="shared" ref="J287" si="1081">IF(I286,J286/I286*100,0)</f>
        <v>0</v>
      </c>
      <c r="K287" s="71">
        <f t="shared" ref="K287" si="1082">IF(J286,K286/J286*100,0)</f>
        <v>0</v>
      </c>
      <c r="L287" s="71">
        <f t="shared" ref="L287" si="1083">IF(K286,L286/K286*100,0)</f>
        <v>0</v>
      </c>
      <c r="M287" s="136" t="s">
        <v>593</v>
      </c>
      <c r="N287" s="71">
        <f t="shared" ref="N287" si="1084">IF(M286,N286/M286*100,0)</f>
        <v>0</v>
      </c>
      <c r="O287" s="71">
        <f t="shared" ref="O287" si="1085">IF(N286,O286/N286*100,0)</f>
        <v>0</v>
      </c>
      <c r="P287" s="71">
        <f t="shared" ref="P287" si="1086">IF(O286,P286/O286*100,0)</f>
        <v>0</v>
      </c>
    </row>
    <row r="288" spans="1:16" s="15" customFormat="1" ht="15.75">
      <c r="A288" s="16">
        <v>602750</v>
      </c>
      <c r="B288" s="16">
        <f t="shared" ref="B288:B307" si="1087">VALUE(CONCATENATE($A$2,$C$4,C288))</f>
        <v>601500110</v>
      </c>
      <c r="C288" s="16">
        <v>500110</v>
      </c>
      <c r="D288" s="138" t="str">
        <f>D226</f>
        <v>Бюджетообразующее предприятие 21</v>
      </c>
      <c r="E288" s="34" t="s">
        <v>108</v>
      </c>
      <c r="F288" s="162"/>
      <c r="G288" s="162"/>
      <c r="H288" s="162"/>
      <c r="I288" s="162"/>
      <c r="J288" s="162"/>
      <c r="K288" s="162"/>
      <c r="L288" s="162"/>
      <c r="M288" s="162"/>
      <c r="N288" s="162"/>
      <c r="O288" s="162"/>
      <c r="P288" s="162"/>
    </row>
    <row r="289" spans="1:16" s="15" customFormat="1" ht="15.75">
      <c r="A289" s="16">
        <v>602760</v>
      </c>
      <c r="B289" s="16">
        <f t="shared" si="1087"/>
        <v>601501110</v>
      </c>
      <c r="C289" s="16">
        <v>501110</v>
      </c>
      <c r="D289" s="72" t="s">
        <v>113</v>
      </c>
      <c r="E289" s="102" t="s">
        <v>628</v>
      </c>
      <c r="F289" s="136" t="s">
        <v>593</v>
      </c>
      <c r="G289" s="71">
        <f t="shared" ref="G289" si="1088">IF(F288,G288/F288*100,0)</f>
        <v>0</v>
      </c>
      <c r="H289" s="71">
        <f t="shared" ref="H289" si="1089">IF(G288,H288/G288*100,0)</f>
        <v>0</v>
      </c>
      <c r="I289" s="71">
        <f t="shared" ref="I289" si="1090">IF(H288,I288/H288*100,0)</f>
        <v>0</v>
      </c>
      <c r="J289" s="71">
        <f t="shared" ref="J289" si="1091">IF(I288,J288/I288*100,0)</f>
        <v>0</v>
      </c>
      <c r="K289" s="71">
        <f t="shared" ref="K289" si="1092">IF(J288,K288/J288*100,0)</f>
        <v>0</v>
      </c>
      <c r="L289" s="71">
        <f t="shared" ref="L289" si="1093">IF(K288,L288/K288*100,0)</f>
        <v>0</v>
      </c>
      <c r="M289" s="136" t="s">
        <v>593</v>
      </c>
      <c r="N289" s="71">
        <f t="shared" ref="N289" si="1094">IF(M288,N288/M288*100,0)</f>
        <v>0</v>
      </c>
      <c r="O289" s="71">
        <f t="shared" ref="O289" si="1095">IF(N288,O288/N288*100,0)</f>
        <v>0</v>
      </c>
      <c r="P289" s="71">
        <f t="shared" ref="P289" si="1096">IF(O288,P288/O288*100,0)</f>
        <v>0</v>
      </c>
    </row>
    <row r="290" spans="1:16" s="15" customFormat="1" ht="15.75">
      <c r="A290" s="16">
        <v>602770</v>
      </c>
      <c r="B290" s="16">
        <f t="shared" si="1087"/>
        <v>601500120</v>
      </c>
      <c r="C290" s="16">
        <v>500120</v>
      </c>
      <c r="D290" s="138" t="str">
        <f>D228</f>
        <v>Бюджетообразующее предприятие 22</v>
      </c>
      <c r="E290" s="34" t="s">
        <v>108</v>
      </c>
      <c r="F290" s="162"/>
      <c r="G290" s="162"/>
      <c r="H290" s="162"/>
      <c r="I290" s="162"/>
      <c r="J290" s="162"/>
      <c r="K290" s="162"/>
      <c r="L290" s="162"/>
      <c r="M290" s="162"/>
      <c r="N290" s="162"/>
      <c r="O290" s="162"/>
      <c r="P290" s="162"/>
    </row>
    <row r="291" spans="1:16" s="15" customFormat="1" ht="15.75">
      <c r="A291" s="16">
        <v>602780</v>
      </c>
      <c r="B291" s="16">
        <f t="shared" si="1087"/>
        <v>601501120</v>
      </c>
      <c r="C291" s="16">
        <v>501120</v>
      </c>
      <c r="D291" s="72" t="s">
        <v>113</v>
      </c>
      <c r="E291" s="102" t="s">
        <v>628</v>
      </c>
      <c r="F291" s="136" t="s">
        <v>593</v>
      </c>
      <c r="G291" s="71">
        <f t="shared" ref="G291" si="1097">IF(F290,G290/F290*100,0)</f>
        <v>0</v>
      </c>
      <c r="H291" s="71">
        <f t="shared" ref="H291" si="1098">IF(G290,H290/G290*100,0)</f>
        <v>0</v>
      </c>
      <c r="I291" s="71">
        <f t="shared" ref="I291" si="1099">IF(H290,I290/H290*100,0)</f>
        <v>0</v>
      </c>
      <c r="J291" s="71">
        <f t="shared" ref="J291" si="1100">IF(I290,J290/I290*100,0)</f>
        <v>0</v>
      </c>
      <c r="K291" s="71">
        <f t="shared" ref="K291" si="1101">IF(J290,K290/J290*100,0)</f>
        <v>0</v>
      </c>
      <c r="L291" s="71">
        <f t="shared" ref="L291" si="1102">IF(K290,L290/K290*100,0)</f>
        <v>0</v>
      </c>
      <c r="M291" s="136" t="s">
        <v>593</v>
      </c>
      <c r="N291" s="71">
        <f t="shared" ref="N291" si="1103">IF(M290,N290/M290*100,0)</f>
        <v>0</v>
      </c>
      <c r="O291" s="71">
        <f t="shared" ref="O291" si="1104">IF(N290,O290/N290*100,0)</f>
        <v>0</v>
      </c>
      <c r="P291" s="71">
        <f t="shared" ref="P291" si="1105">IF(O290,P290/O290*100,0)</f>
        <v>0</v>
      </c>
    </row>
    <row r="292" spans="1:16" s="15" customFormat="1" ht="15.75">
      <c r="A292" s="16">
        <v>602790</v>
      </c>
      <c r="B292" s="16">
        <f t="shared" si="1087"/>
        <v>601500130</v>
      </c>
      <c r="C292" s="16">
        <v>500130</v>
      </c>
      <c r="D292" s="138" t="str">
        <f>D230</f>
        <v>Бюджетообразующее предприятие 23</v>
      </c>
      <c r="E292" s="34" t="s">
        <v>108</v>
      </c>
      <c r="F292" s="162"/>
      <c r="G292" s="162"/>
      <c r="H292" s="162"/>
      <c r="I292" s="162"/>
      <c r="J292" s="162"/>
      <c r="K292" s="162"/>
      <c r="L292" s="162"/>
      <c r="M292" s="162"/>
      <c r="N292" s="162"/>
      <c r="O292" s="162"/>
      <c r="P292" s="162"/>
    </row>
    <row r="293" spans="1:16" s="15" customFormat="1" ht="15.75">
      <c r="A293" s="16">
        <v>602800</v>
      </c>
      <c r="B293" s="16">
        <f t="shared" si="1087"/>
        <v>601501130</v>
      </c>
      <c r="C293" s="16">
        <v>501130</v>
      </c>
      <c r="D293" s="72" t="s">
        <v>113</v>
      </c>
      <c r="E293" s="102" t="s">
        <v>628</v>
      </c>
      <c r="F293" s="136" t="s">
        <v>593</v>
      </c>
      <c r="G293" s="71">
        <f t="shared" ref="G293" si="1106">IF(F292,G292/F292*100,0)</f>
        <v>0</v>
      </c>
      <c r="H293" s="71">
        <f t="shared" ref="H293" si="1107">IF(G292,H292/G292*100,0)</f>
        <v>0</v>
      </c>
      <c r="I293" s="71">
        <f t="shared" ref="I293" si="1108">IF(H292,I292/H292*100,0)</f>
        <v>0</v>
      </c>
      <c r="J293" s="71">
        <f t="shared" ref="J293" si="1109">IF(I292,J292/I292*100,0)</f>
        <v>0</v>
      </c>
      <c r="K293" s="71">
        <f t="shared" ref="K293" si="1110">IF(J292,K292/J292*100,0)</f>
        <v>0</v>
      </c>
      <c r="L293" s="71">
        <f t="shared" ref="L293" si="1111">IF(K292,L292/K292*100,0)</f>
        <v>0</v>
      </c>
      <c r="M293" s="136" t="s">
        <v>593</v>
      </c>
      <c r="N293" s="71">
        <f t="shared" ref="N293" si="1112">IF(M292,N292/M292*100,0)</f>
        <v>0</v>
      </c>
      <c r="O293" s="71">
        <f t="shared" ref="O293" si="1113">IF(N292,O292/N292*100,0)</f>
        <v>0</v>
      </c>
      <c r="P293" s="71">
        <f t="shared" ref="P293" si="1114">IF(O292,P292/O292*100,0)</f>
        <v>0</v>
      </c>
    </row>
    <row r="294" spans="1:16" s="15" customFormat="1" ht="15.75">
      <c r="A294" s="16">
        <v>602810</v>
      </c>
      <c r="B294" s="16">
        <f t="shared" si="1087"/>
        <v>601500140</v>
      </c>
      <c r="C294" s="16">
        <v>500140</v>
      </c>
      <c r="D294" s="138" t="str">
        <f>D232</f>
        <v>Бюджетообразующее предприятие 24</v>
      </c>
      <c r="E294" s="34" t="s">
        <v>108</v>
      </c>
      <c r="F294" s="162"/>
      <c r="G294" s="162"/>
      <c r="H294" s="162"/>
      <c r="I294" s="162"/>
      <c r="J294" s="162"/>
      <c r="K294" s="162"/>
      <c r="L294" s="162"/>
      <c r="M294" s="162"/>
      <c r="N294" s="162"/>
      <c r="O294" s="162"/>
      <c r="P294" s="162"/>
    </row>
    <row r="295" spans="1:16" s="15" customFormat="1" ht="15.75">
      <c r="A295" s="16">
        <v>602820</v>
      </c>
      <c r="B295" s="16">
        <f t="shared" si="1087"/>
        <v>601501140</v>
      </c>
      <c r="C295" s="16">
        <v>501140</v>
      </c>
      <c r="D295" s="72" t="s">
        <v>113</v>
      </c>
      <c r="E295" s="102" t="s">
        <v>628</v>
      </c>
      <c r="F295" s="136" t="s">
        <v>593</v>
      </c>
      <c r="G295" s="71">
        <f t="shared" ref="G295" si="1115">IF(F294,G294/F294*100,0)</f>
        <v>0</v>
      </c>
      <c r="H295" s="71">
        <f t="shared" ref="H295" si="1116">IF(G294,H294/G294*100,0)</f>
        <v>0</v>
      </c>
      <c r="I295" s="71">
        <f t="shared" ref="I295" si="1117">IF(H294,I294/H294*100,0)</f>
        <v>0</v>
      </c>
      <c r="J295" s="71">
        <f t="shared" ref="J295" si="1118">IF(I294,J294/I294*100,0)</f>
        <v>0</v>
      </c>
      <c r="K295" s="71">
        <f t="shared" ref="K295" si="1119">IF(J294,K294/J294*100,0)</f>
        <v>0</v>
      </c>
      <c r="L295" s="71">
        <f t="shared" ref="L295" si="1120">IF(K294,L294/K294*100,0)</f>
        <v>0</v>
      </c>
      <c r="M295" s="136" t="s">
        <v>593</v>
      </c>
      <c r="N295" s="71">
        <f t="shared" ref="N295" si="1121">IF(M294,N294/M294*100,0)</f>
        <v>0</v>
      </c>
      <c r="O295" s="71">
        <f t="shared" ref="O295" si="1122">IF(N294,O294/N294*100,0)</f>
        <v>0</v>
      </c>
      <c r="P295" s="71">
        <f t="shared" ref="P295" si="1123">IF(O294,P294/O294*100,0)</f>
        <v>0</v>
      </c>
    </row>
    <row r="296" spans="1:16" s="15" customFormat="1" ht="15.75">
      <c r="A296" s="16">
        <v>602830</v>
      </c>
      <c r="B296" s="16">
        <f t="shared" si="1087"/>
        <v>601500150</v>
      </c>
      <c r="C296" s="16">
        <v>500150</v>
      </c>
      <c r="D296" s="138" t="str">
        <f>D234</f>
        <v>Бюджетообразующее предприятие 25</v>
      </c>
      <c r="E296" s="34" t="s">
        <v>108</v>
      </c>
      <c r="F296" s="162"/>
      <c r="G296" s="162"/>
      <c r="H296" s="162"/>
      <c r="I296" s="162"/>
      <c r="J296" s="162"/>
      <c r="K296" s="162"/>
      <c r="L296" s="162"/>
      <c r="M296" s="162"/>
      <c r="N296" s="162"/>
      <c r="O296" s="162"/>
      <c r="P296" s="162"/>
    </row>
    <row r="297" spans="1:16" s="15" customFormat="1" ht="15.75">
      <c r="A297" s="16">
        <v>602840</v>
      </c>
      <c r="B297" s="16">
        <f t="shared" si="1087"/>
        <v>601501150</v>
      </c>
      <c r="C297" s="16">
        <v>501150</v>
      </c>
      <c r="D297" s="72" t="s">
        <v>113</v>
      </c>
      <c r="E297" s="102" t="s">
        <v>628</v>
      </c>
      <c r="F297" s="136" t="s">
        <v>593</v>
      </c>
      <c r="G297" s="71">
        <f t="shared" ref="G297" si="1124">IF(F296,G296/F296*100,0)</f>
        <v>0</v>
      </c>
      <c r="H297" s="71">
        <f t="shared" ref="H297" si="1125">IF(G296,H296/G296*100,0)</f>
        <v>0</v>
      </c>
      <c r="I297" s="71">
        <f t="shared" ref="I297" si="1126">IF(H296,I296/H296*100,0)</f>
        <v>0</v>
      </c>
      <c r="J297" s="71">
        <f t="shared" ref="J297" si="1127">IF(I296,J296/I296*100,0)</f>
        <v>0</v>
      </c>
      <c r="K297" s="71">
        <f t="shared" ref="K297" si="1128">IF(J296,K296/J296*100,0)</f>
        <v>0</v>
      </c>
      <c r="L297" s="71">
        <f t="shared" ref="L297" si="1129">IF(K296,L296/K296*100,0)</f>
        <v>0</v>
      </c>
      <c r="M297" s="136" t="s">
        <v>593</v>
      </c>
      <c r="N297" s="71">
        <f t="shared" ref="N297" si="1130">IF(M296,N296/M296*100,0)</f>
        <v>0</v>
      </c>
      <c r="O297" s="71">
        <f t="shared" ref="O297" si="1131">IF(N296,O296/N296*100,0)</f>
        <v>0</v>
      </c>
      <c r="P297" s="71">
        <f t="shared" ref="P297" si="1132">IF(O296,P296/O296*100,0)</f>
        <v>0</v>
      </c>
    </row>
    <row r="298" spans="1:16" s="15" customFormat="1" ht="15.75">
      <c r="A298" s="16">
        <v>602850</v>
      </c>
      <c r="B298" s="16">
        <f t="shared" si="1087"/>
        <v>601500160</v>
      </c>
      <c r="C298" s="16">
        <v>500160</v>
      </c>
      <c r="D298" s="138" t="str">
        <f>D236</f>
        <v>Бюджетообразующее предприятие 26</v>
      </c>
      <c r="E298" s="34" t="s">
        <v>108</v>
      </c>
      <c r="F298" s="162"/>
      <c r="G298" s="162"/>
      <c r="H298" s="162"/>
      <c r="I298" s="162"/>
      <c r="J298" s="162"/>
      <c r="K298" s="162"/>
      <c r="L298" s="162"/>
      <c r="M298" s="162"/>
      <c r="N298" s="162"/>
      <c r="O298" s="162"/>
      <c r="P298" s="162"/>
    </row>
    <row r="299" spans="1:16" s="15" customFormat="1" ht="15.75">
      <c r="A299" s="16">
        <v>602860</v>
      </c>
      <c r="B299" s="16">
        <f t="shared" si="1087"/>
        <v>601501160</v>
      </c>
      <c r="C299" s="16">
        <v>501160</v>
      </c>
      <c r="D299" s="72" t="s">
        <v>113</v>
      </c>
      <c r="E299" s="102" t="s">
        <v>628</v>
      </c>
      <c r="F299" s="136" t="s">
        <v>593</v>
      </c>
      <c r="G299" s="71">
        <f t="shared" ref="G299" si="1133">IF(F298,G298/F298*100,0)</f>
        <v>0</v>
      </c>
      <c r="H299" s="71">
        <f t="shared" ref="H299" si="1134">IF(G298,H298/G298*100,0)</f>
        <v>0</v>
      </c>
      <c r="I299" s="71">
        <f t="shared" ref="I299" si="1135">IF(H298,I298/H298*100,0)</f>
        <v>0</v>
      </c>
      <c r="J299" s="71">
        <f t="shared" ref="J299" si="1136">IF(I298,J298/I298*100,0)</f>
        <v>0</v>
      </c>
      <c r="K299" s="71">
        <f t="shared" ref="K299" si="1137">IF(J298,K298/J298*100,0)</f>
        <v>0</v>
      </c>
      <c r="L299" s="71">
        <f t="shared" ref="L299" si="1138">IF(K298,L298/K298*100,0)</f>
        <v>0</v>
      </c>
      <c r="M299" s="136" t="s">
        <v>593</v>
      </c>
      <c r="N299" s="71">
        <f t="shared" ref="N299" si="1139">IF(M298,N298/M298*100,0)</f>
        <v>0</v>
      </c>
      <c r="O299" s="71">
        <f t="shared" ref="O299" si="1140">IF(N298,O298/N298*100,0)</f>
        <v>0</v>
      </c>
      <c r="P299" s="71">
        <f t="shared" ref="P299" si="1141">IF(O298,P298/O298*100,0)</f>
        <v>0</v>
      </c>
    </row>
    <row r="300" spans="1:16" s="15" customFormat="1" ht="15.75">
      <c r="A300" s="16">
        <v>602870</v>
      </c>
      <c r="B300" s="16">
        <f t="shared" si="1087"/>
        <v>601500170</v>
      </c>
      <c r="C300" s="16">
        <v>500170</v>
      </c>
      <c r="D300" s="138" t="str">
        <f>D238</f>
        <v>Бюджетообразующее предприятие 27</v>
      </c>
      <c r="E300" s="34" t="s">
        <v>108</v>
      </c>
      <c r="F300" s="162"/>
      <c r="G300" s="162"/>
      <c r="H300" s="162"/>
      <c r="I300" s="162"/>
      <c r="J300" s="162"/>
      <c r="K300" s="162"/>
      <c r="L300" s="162"/>
      <c r="M300" s="162"/>
      <c r="N300" s="162"/>
      <c r="O300" s="162"/>
      <c r="P300" s="162"/>
    </row>
    <row r="301" spans="1:16" s="15" customFormat="1" ht="15.75">
      <c r="A301" s="16">
        <v>602880</v>
      </c>
      <c r="B301" s="16">
        <f t="shared" si="1087"/>
        <v>601501170</v>
      </c>
      <c r="C301" s="16">
        <v>501170</v>
      </c>
      <c r="D301" s="72" t="s">
        <v>113</v>
      </c>
      <c r="E301" s="102" t="s">
        <v>628</v>
      </c>
      <c r="F301" s="136" t="s">
        <v>593</v>
      </c>
      <c r="G301" s="71">
        <f>IF(F300,G300/F300*100,0)</f>
        <v>0</v>
      </c>
      <c r="H301" s="71">
        <f t="shared" ref="H301" si="1142">IF(G300,H300/G300*100,0)</f>
        <v>0</v>
      </c>
      <c r="I301" s="71">
        <f t="shared" ref="I301" si="1143">IF(H300,I300/H300*100,0)</f>
        <v>0</v>
      </c>
      <c r="J301" s="71">
        <f t="shared" ref="J301" si="1144">IF(I300,J300/I300*100,0)</f>
        <v>0</v>
      </c>
      <c r="K301" s="71">
        <f t="shared" ref="K301" si="1145">IF(J300,K300/J300*100,0)</f>
        <v>0</v>
      </c>
      <c r="L301" s="71">
        <f t="shared" ref="L301" si="1146">IF(K300,L300/K300*100,0)</f>
        <v>0</v>
      </c>
      <c r="M301" s="136" t="s">
        <v>593</v>
      </c>
      <c r="N301" s="71">
        <f t="shared" ref="N301" si="1147">IF(M300,N300/M300*100,0)</f>
        <v>0</v>
      </c>
      <c r="O301" s="71">
        <f t="shared" ref="O301" si="1148">IF(N300,O300/N300*100,0)</f>
        <v>0</v>
      </c>
      <c r="P301" s="71">
        <f t="shared" ref="P301" si="1149">IF(O300,P300/O300*100,0)</f>
        <v>0</v>
      </c>
    </row>
    <row r="302" spans="1:16" s="15" customFormat="1" ht="15.75">
      <c r="A302" s="16">
        <v>602890</v>
      </c>
      <c r="B302" s="16">
        <f t="shared" si="1087"/>
        <v>601500180</v>
      </c>
      <c r="C302" s="16">
        <v>500180</v>
      </c>
      <c r="D302" s="138" t="str">
        <f>D240</f>
        <v>Бюджетообразующее предприятие 28</v>
      </c>
      <c r="E302" s="34" t="s">
        <v>108</v>
      </c>
      <c r="F302" s="162"/>
      <c r="G302" s="162"/>
      <c r="H302" s="162"/>
      <c r="I302" s="162"/>
      <c r="J302" s="162"/>
      <c r="K302" s="162"/>
      <c r="L302" s="162"/>
      <c r="M302" s="162"/>
      <c r="N302" s="162"/>
      <c r="O302" s="162"/>
      <c r="P302" s="162"/>
    </row>
    <row r="303" spans="1:16" s="15" customFormat="1" ht="15.75">
      <c r="A303" s="16">
        <v>602900</v>
      </c>
      <c r="B303" s="16">
        <f t="shared" si="1087"/>
        <v>601501180</v>
      </c>
      <c r="C303" s="16">
        <v>501180</v>
      </c>
      <c r="D303" s="72" t="s">
        <v>113</v>
      </c>
      <c r="E303" s="102" t="s">
        <v>628</v>
      </c>
      <c r="F303" s="136" t="s">
        <v>593</v>
      </c>
      <c r="G303" s="71">
        <f t="shared" ref="G303" si="1150">IF(F302,G302/F302*100,0)</f>
        <v>0</v>
      </c>
      <c r="H303" s="71">
        <f t="shared" ref="H303" si="1151">IF(G302,H302/G302*100,0)</f>
        <v>0</v>
      </c>
      <c r="I303" s="71">
        <f t="shared" ref="I303" si="1152">IF(H302,I302/H302*100,0)</f>
        <v>0</v>
      </c>
      <c r="J303" s="71">
        <f t="shared" ref="J303" si="1153">IF(I302,J302/I302*100,0)</f>
        <v>0</v>
      </c>
      <c r="K303" s="71">
        <f t="shared" ref="K303" si="1154">IF(J302,K302/J302*100,0)</f>
        <v>0</v>
      </c>
      <c r="L303" s="71">
        <f t="shared" ref="L303" si="1155">IF(K302,L302/K302*100,0)</f>
        <v>0</v>
      </c>
      <c r="M303" s="136" t="s">
        <v>593</v>
      </c>
      <c r="N303" s="71">
        <f t="shared" ref="N303" si="1156">IF(M302,N302/M302*100,0)</f>
        <v>0</v>
      </c>
      <c r="O303" s="71">
        <f t="shared" ref="O303" si="1157">IF(N302,O302/N302*100,0)</f>
        <v>0</v>
      </c>
      <c r="P303" s="71">
        <f t="shared" ref="P303" si="1158">IF(O302,P302/O302*100,0)</f>
        <v>0</v>
      </c>
    </row>
    <row r="304" spans="1:16" s="15" customFormat="1" ht="15.75">
      <c r="A304" s="16">
        <v>602910</v>
      </c>
      <c r="B304" s="16">
        <f t="shared" si="1087"/>
        <v>601500190</v>
      </c>
      <c r="C304" s="16">
        <v>500190</v>
      </c>
      <c r="D304" s="138" t="str">
        <f>D242</f>
        <v>Бюджетообразующее предприятие 29</v>
      </c>
      <c r="E304" s="34" t="s">
        <v>108</v>
      </c>
      <c r="F304" s="162"/>
      <c r="G304" s="162"/>
      <c r="H304" s="162"/>
      <c r="I304" s="162"/>
      <c r="J304" s="162"/>
      <c r="K304" s="162"/>
      <c r="L304" s="162"/>
      <c r="M304" s="162"/>
      <c r="N304" s="162"/>
      <c r="O304" s="162"/>
      <c r="P304" s="162"/>
    </row>
    <row r="305" spans="1:22" s="15" customFormat="1" ht="15.75">
      <c r="A305" s="16">
        <v>602920</v>
      </c>
      <c r="B305" s="16">
        <f t="shared" si="1087"/>
        <v>601501190</v>
      </c>
      <c r="C305" s="16">
        <v>501190</v>
      </c>
      <c r="D305" s="72" t="s">
        <v>113</v>
      </c>
      <c r="E305" s="102" t="s">
        <v>628</v>
      </c>
      <c r="F305" s="136" t="s">
        <v>593</v>
      </c>
      <c r="G305" s="71">
        <f t="shared" ref="G305" si="1159">IF(F304,G304/F304*100,0)</f>
        <v>0</v>
      </c>
      <c r="H305" s="71">
        <f t="shared" ref="H305" si="1160">IF(G304,H304/G304*100,0)</f>
        <v>0</v>
      </c>
      <c r="I305" s="71">
        <f t="shared" ref="I305" si="1161">IF(H304,I304/H304*100,0)</f>
        <v>0</v>
      </c>
      <c r="J305" s="71">
        <f t="shared" ref="J305" si="1162">IF(I304,J304/I304*100,0)</f>
        <v>0</v>
      </c>
      <c r="K305" s="71">
        <f t="shared" ref="K305" si="1163">IF(J304,K304/J304*100,0)</f>
        <v>0</v>
      </c>
      <c r="L305" s="71">
        <f t="shared" ref="L305" si="1164">IF(K304,L304/K304*100,0)</f>
        <v>0</v>
      </c>
      <c r="M305" s="136" t="s">
        <v>593</v>
      </c>
      <c r="N305" s="71">
        <f t="shared" ref="N305" si="1165">IF(M304,N304/M304*100,0)</f>
        <v>0</v>
      </c>
      <c r="O305" s="71">
        <f t="shared" ref="O305" si="1166">IF(N304,O304/N304*100,0)</f>
        <v>0</v>
      </c>
      <c r="P305" s="71">
        <f t="shared" ref="P305" si="1167">IF(O304,P304/O304*100,0)</f>
        <v>0</v>
      </c>
    </row>
    <row r="306" spans="1:22" s="15" customFormat="1" ht="15" customHeight="1">
      <c r="A306" s="16">
        <v>602930</v>
      </c>
      <c r="B306" s="16">
        <f t="shared" si="1087"/>
        <v>601500200</v>
      </c>
      <c r="C306" s="16">
        <v>500200</v>
      </c>
      <c r="D306" s="138" t="str">
        <f>D244</f>
        <v>Бюджетообразующее предприятие 30</v>
      </c>
      <c r="E306" s="34" t="s">
        <v>108</v>
      </c>
      <c r="F306" s="162"/>
      <c r="G306" s="162"/>
      <c r="H306" s="162"/>
      <c r="I306" s="162"/>
      <c r="J306" s="162"/>
      <c r="K306" s="162"/>
      <c r="L306" s="162"/>
      <c r="M306" s="162"/>
      <c r="N306" s="162"/>
      <c r="O306" s="162"/>
      <c r="P306" s="162"/>
    </row>
    <row r="307" spans="1:22" s="15" customFormat="1" ht="15.75">
      <c r="A307" s="16">
        <v>602940</v>
      </c>
      <c r="B307" s="16">
        <f t="shared" si="1087"/>
        <v>601501200</v>
      </c>
      <c r="C307" s="16">
        <v>501200</v>
      </c>
      <c r="D307" s="72" t="s">
        <v>113</v>
      </c>
      <c r="E307" s="102" t="s">
        <v>628</v>
      </c>
      <c r="F307" s="136" t="s">
        <v>593</v>
      </c>
      <c r="G307" s="71">
        <f>IF(F306,G306/F306*100,0)</f>
        <v>0</v>
      </c>
      <c r="H307" s="71">
        <f t="shared" ref="H307" si="1168">IF(G306,H306/G306*100,0)</f>
        <v>0</v>
      </c>
      <c r="I307" s="71">
        <f t="shared" ref="I307" si="1169">IF(H306,I306/H306*100,0)</f>
        <v>0</v>
      </c>
      <c r="J307" s="71">
        <f t="shared" ref="J307" si="1170">IF(I306,J306/I306*100,0)</f>
        <v>0</v>
      </c>
      <c r="K307" s="71">
        <f t="shared" ref="K307" si="1171">IF(J306,K306/J306*100,0)</f>
        <v>0</v>
      </c>
      <c r="L307" s="71">
        <f t="shared" ref="L307" si="1172">IF(K306,L306/K306*100,0)</f>
        <v>0</v>
      </c>
      <c r="M307" s="136" t="s">
        <v>593</v>
      </c>
      <c r="N307" s="71">
        <f t="shared" ref="N307" si="1173">IF(M306,N306/M306*100,0)</f>
        <v>0</v>
      </c>
      <c r="O307" s="71">
        <f t="shared" ref="O307" si="1174">IF(N306,O306/N306*100,0)</f>
        <v>0</v>
      </c>
      <c r="P307" s="71">
        <f t="shared" ref="P307" si="1175">IF(O306,P306/O306*100,0)</f>
        <v>0</v>
      </c>
    </row>
    <row r="308" spans="1:22" s="15" customFormat="1" ht="19.5">
      <c r="A308" s="16">
        <v>602950</v>
      </c>
      <c r="B308" s="16">
        <f t="shared" si="631"/>
        <v>601600000</v>
      </c>
      <c r="C308" s="16">
        <v>600000</v>
      </c>
      <c r="D308" s="133" t="s">
        <v>115</v>
      </c>
      <c r="E308" s="34" t="s">
        <v>109</v>
      </c>
      <c r="F308" s="159">
        <f>SUM(F310,F312,F314,F316,F318,F320,F322,F324,F326,F328,F330,F332,F334,F336,F338,F340,F342,F344,F346,F348,F350,F352,F354,F356,F358,F360,F362,F364,F366,F368)</f>
        <v>60539.659800000009</v>
      </c>
      <c r="G308" s="159">
        <f t="shared" ref="G308:P308" si="1176">SUM(G310,G312,G314,G316,G318,G320,G322,G324,G326,G328,G330,G332,G334,G336,G338,G340,G342,G344,G346,G348,G350,G352,G354,G356,G358,G360,G362,G364,G366,G368)</f>
        <v>67397.980439999999</v>
      </c>
      <c r="H308" s="159">
        <f t="shared" si="1176"/>
        <v>73779.367320000005</v>
      </c>
      <c r="I308" s="159">
        <f t="shared" si="1176"/>
        <v>73234.366559999995</v>
      </c>
      <c r="J308" s="159">
        <f t="shared" si="1176"/>
        <v>73707.046560000003</v>
      </c>
      <c r="K308" s="159">
        <f t="shared" si="1176"/>
        <v>74320.066560000007</v>
      </c>
      <c r="L308" s="159">
        <f>SUM(L310,L312,L314,L316,L318,L320,L322,L324,L326,L328,L330,L332,L334,L336,L338,L340,L342,L344,L346,L348,L350,L352,L354,L356,L358,L360,L362,L364,L366,L368)</f>
        <v>76724.086559999996</v>
      </c>
      <c r="M308" s="159">
        <f t="shared" si="1176"/>
        <v>15223.25145</v>
      </c>
      <c r="N308" s="159">
        <f t="shared" si="1176"/>
        <v>16878.435720000001</v>
      </c>
      <c r="O308" s="159">
        <f t="shared" si="1176"/>
        <v>18449.341830000001</v>
      </c>
      <c r="P308" s="159">
        <f t="shared" si="1176"/>
        <v>18308.591639999999</v>
      </c>
      <c r="R308" s="181"/>
      <c r="S308" s="181"/>
      <c r="T308" s="181"/>
      <c r="U308" s="181"/>
      <c r="V308" s="181"/>
    </row>
    <row r="309" spans="1:22" s="15" customFormat="1" ht="15.75">
      <c r="A309" s="16">
        <v>602960</v>
      </c>
      <c r="B309" s="16">
        <f t="shared" si="631"/>
        <v>601601000</v>
      </c>
      <c r="C309" s="16">
        <v>601000</v>
      </c>
      <c r="D309" s="70" t="s">
        <v>113</v>
      </c>
      <c r="E309" s="102" t="s">
        <v>628</v>
      </c>
      <c r="F309" s="136" t="s">
        <v>593</v>
      </c>
      <c r="G309" s="71">
        <f t="shared" ref="G309:P309" si="1177">IF(F308,G308/F308*100,0)</f>
        <v>111.32864086560326</v>
      </c>
      <c r="H309" s="71">
        <f t="shared" si="1177"/>
        <v>109.46821676011633</v>
      </c>
      <c r="I309" s="71">
        <f t="shared" si="1177"/>
        <v>99.261310065677037</v>
      </c>
      <c r="J309" s="71">
        <f t="shared" si="1177"/>
        <v>100.64543468074206</v>
      </c>
      <c r="K309" s="71">
        <f t="shared" si="1177"/>
        <v>100.83169795645112</v>
      </c>
      <c r="L309" s="71">
        <f t="shared" si="1177"/>
        <v>103.23468493944254</v>
      </c>
      <c r="M309" s="136" t="s">
        <v>593</v>
      </c>
      <c r="N309" s="71">
        <f t="shared" si="1177"/>
        <v>110.87273816264791</v>
      </c>
      <c r="O309" s="71">
        <f t="shared" si="1177"/>
        <v>109.30717831948469</v>
      </c>
      <c r="P309" s="71">
        <f t="shared" si="1177"/>
        <v>99.237099126370282</v>
      </c>
      <c r="R309" s="181"/>
      <c r="S309" s="181"/>
      <c r="T309" s="181"/>
      <c r="U309" s="181"/>
      <c r="V309" s="181"/>
    </row>
    <row r="310" spans="1:22" s="15" customFormat="1" ht="31.5">
      <c r="A310" s="16">
        <v>602970</v>
      </c>
      <c r="B310" s="16">
        <f t="shared" si="631"/>
        <v>601600010</v>
      </c>
      <c r="C310" s="16">
        <v>600010</v>
      </c>
      <c r="D310" s="138" t="str">
        <f>D248</f>
        <v>Администрация Дячкинского сельского поселения</v>
      </c>
      <c r="E310" s="34" t="s">
        <v>109</v>
      </c>
      <c r="F310" s="160">
        <f>F186*12*F248/1000</f>
        <v>2573.8985999999995</v>
      </c>
      <c r="G310" s="160">
        <f t="shared" ref="G310:L310" si="1178">G186*12*G248/1000</f>
        <v>2927.90004</v>
      </c>
      <c r="H310" s="160">
        <f t="shared" si="1178"/>
        <v>2989.6791600000001</v>
      </c>
      <c r="I310" s="160">
        <f t="shared" si="1178"/>
        <v>3234.5991600000002</v>
      </c>
      <c r="J310" s="160">
        <f t="shared" si="1178"/>
        <v>3234.5991600000002</v>
      </c>
      <c r="K310" s="160">
        <f t="shared" si="1178"/>
        <v>3234.5991600000002</v>
      </c>
      <c r="L310" s="160">
        <f t="shared" si="1178"/>
        <v>3234.5991600000002</v>
      </c>
      <c r="M310" s="160">
        <f>M186*3*M248/1000</f>
        <v>643.47464999999988</v>
      </c>
      <c r="N310" s="160">
        <f t="shared" ref="N310:P310" si="1179">N186*3*N248/1000</f>
        <v>731.97462000000007</v>
      </c>
      <c r="O310" s="160">
        <f t="shared" si="1179"/>
        <v>747.41979000000003</v>
      </c>
      <c r="P310" s="160">
        <f t="shared" si="1179"/>
        <v>808.64979000000005</v>
      </c>
      <c r="R310" s="181"/>
      <c r="S310" s="181"/>
      <c r="T310" s="181"/>
      <c r="U310" s="181"/>
      <c r="V310" s="181"/>
    </row>
    <row r="311" spans="1:22" s="15" customFormat="1" ht="15.75">
      <c r="A311" s="16">
        <v>602980</v>
      </c>
      <c r="B311" s="16">
        <f t="shared" si="631"/>
        <v>601601010</v>
      </c>
      <c r="C311" s="16">
        <v>601010</v>
      </c>
      <c r="D311" s="72" t="s">
        <v>113</v>
      </c>
      <c r="E311" s="102" t="s">
        <v>628</v>
      </c>
      <c r="F311" s="136" t="s">
        <v>593</v>
      </c>
      <c r="G311" s="71">
        <f>IF(F310,G310/F310*100,0)</f>
        <v>113.75351150196829</v>
      </c>
      <c r="H311" s="71">
        <f t="shared" ref="H311" si="1180">IF(G310,H310/G310*100,0)</f>
        <v>102.1100146574676</v>
      </c>
      <c r="I311" s="71">
        <f t="shared" ref="I311" si="1181">IF(H310,I310/H310*100,0)</f>
        <v>108.19218340472361</v>
      </c>
      <c r="J311" s="71">
        <f t="shared" ref="J311" si="1182">IF(I310,J310/I310*100,0)</f>
        <v>100</v>
      </c>
      <c r="K311" s="71">
        <f t="shared" ref="K311" si="1183">IF(J310,K310/J310*100,0)</f>
        <v>100</v>
      </c>
      <c r="L311" s="71">
        <f t="shared" ref="L311" si="1184">IF(K310,L310/K310*100,0)</f>
        <v>100</v>
      </c>
      <c r="M311" s="136" t="s">
        <v>593</v>
      </c>
      <c r="N311" s="71">
        <f t="shared" ref="N311" si="1185">IF(M310,N310/M310*100,0)</f>
        <v>113.75345089352007</v>
      </c>
      <c r="O311" s="71">
        <f t="shared" ref="O311" si="1186">IF(N310,O310/N310*100,0)</f>
        <v>102.11006906223059</v>
      </c>
      <c r="P311" s="71">
        <f t="shared" ref="P311" si="1187">IF(O310,P310/O310*100,0)</f>
        <v>108.19218340472361</v>
      </c>
      <c r="R311" s="181"/>
      <c r="S311" s="181"/>
      <c r="T311" s="181"/>
      <c r="U311" s="181"/>
      <c r="V311" s="181"/>
    </row>
    <row r="312" spans="1:22" s="15" customFormat="1" ht="15.75">
      <c r="A312" s="16">
        <v>602990</v>
      </c>
      <c r="B312" s="16">
        <f t="shared" si="631"/>
        <v>601600020</v>
      </c>
      <c r="C312" s="16">
        <v>600020</v>
      </c>
      <c r="D312" s="138" t="str">
        <f>D250</f>
        <v>ООО "КамазДон"</v>
      </c>
      <c r="E312" s="34" t="s">
        <v>109</v>
      </c>
      <c r="F312" s="160">
        <f>F188*12*F250/1000</f>
        <v>10360.799999999999</v>
      </c>
      <c r="G312" s="160">
        <f t="shared" ref="G312:L312" si="1188">G188*12*G250/1000</f>
        <v>9575.76</v>
      </c>
      <c r="H312" s="160">
        <f t="shared" si="1188"/>
        <v>9361.8719999999994</v>
      </c>
      <c r="I312" s="160">
        <f t="shared" si="1188"/>
        <v>12726.96</v>
      </c>
      <c r="J312" s="160">
        <f t="shared" si="1188"/>
        <v>12841.44</v>
      </c>
      <c r="K312" s="160">
        <f t="shared" si="1188"/>
        <v>12841.44</v>
      </c>
      <c r="L312" s="160">
        <f t="shared" si="1188"/>
        <v>12841.44</v>
      </c>
      <c r="M312" s="160">
        <f>M188*3*M250/1000</f>
        <v>2590.1999999999998</v>
      </c>
      <c r="N312" s="160">
        <f t="shared" ref="N312:P312" si="1189">N188*3*N250/1000</f>
        <v>2393.94</v>
      </c>
      <c r="O312" s="160">
        <f t="shared" si="1189"/>
        <v>2340.4679999999998</v>
      </c>
      <c r="P312" s="160">
        <f t="shared" si="1189"/>
        <v>3181.74</v>
      </c>
      <c r="R312" s="181"/>
      <c r="S312" s="181"/>
      <c r="T312" s="181"/>
      <c r="U312" s="181"/>
      <c r="V312" s="181"/>
    </row>
    <row r="313" spans="1:22" s="15" customFormat="1" ht="15.75">
      <c r="A313" s="16">
        <v>603000</v>
      </c>
      <c r="B313" s="16">
        <f t="shared" si="631"/>
        <v>601601020</v>
      </c>
      <c r="C313" s="16">
        <v>601020</v>
      </c>
      <c r="D313" s="72" t="s">
        <v>113</v>
      </c>
      <c r="E313" s="102" t="s">
        <v>628</v>
      </c>
      <c r="F313" s="136" t="s">
        <v>593</v>
      </c>
      <c r="G313" s="71">
        <f>IF(F312,G312/F312*100,0)</f>
        <v>92.422978920546683</v>
      </c>
      <c r="H313" s="71">
        <f t="shared" ref="H313" si="1190">IF(G312,H312/G312*100,0)</f>
        <v>97.766360059149349</v>
      </c>
      <c r="I313" s="71">
        <f t="shared" ref="I313" si="1191">IF(H312,I312/H312*100,0)</f>
        <v>135.94460595060477</v>
      </c>
      <c r="J313" s="71">
        <f t="shared" ref="J313" si="1192">IF(I312,J312/I312*100,0)</f>
        <v>100.89950781647778</v>
      </c>
      <c r="K313" s="71">
        <f t="shared" ref="K313" si="1193">IF(J312,K312/J312*100,0)</f>
        <v>100</v>
      </c>
      <c r="L313" s="71">
        <f t="shared" ref="L313" si="1194">IF(K312,L312/K312*100,0)</f>
        <v>100</v>
      </c>
      <c r="M313" s="136" t="s">
        <v>593</v>
      </c>
      <c r="N313" s="71">
        <f t="shared" ref="N313" si="1195">IF(M312,N312/M312*100,0)</f>
        <v>92.422978920546683</v>
      </c>
      <c r="O313" s="71">
        <f t="shared" ref="O313" si="1196">IF(N312,O312/N312*100,0)</f>
        <v>97.766360059149349</v>
      </c>
      <c r="P313" s="71">
        <f t="shared" ref="P313" si="1197">IF(O312,P312/O312*100,0)</f>
        <v>135.94460595060477</v>
      </c>
      <c r="R313" s="181"/>
      <c r="S313" s="181"/>
      <c r="T313" s="181"/>
      <c r="U313" s="181"/>
      <c r="V313" s="181"/>
    </row>
    <row r="314" spans="1:22" s="15" customFormat="1" ht="15.75">
      <c r="A314" s="16">
        <v>603010</v>
      </c>
      <c r="B314" s="16">
        <f t="shared" si="631"/>
        <v>601600030</v>
      </c>
      <c r="C314" s="16">
        <v>600030</v>
      </c>
      <c r="D314" s="138" t="str">
        <f>D252</f>
        <v>МБУЗ ЦРБ Тарасовского района (Дячкинское с.п.)</v>
      </c>
      <c r="E314" s="34" t="s">
        <v>109</v>
      </c>
      <c r="F314" s="160">
        <f>F190*12*F252/1000</f>
        <v>944.51400000000001</v>
      </c>
      <c r="G314" s="160">
        <f t="shared" ref="G314:L314" si="1198">G190*12*G252/1000</f>
        <v>1041.876</v>
      </c>
      <c r="H314" s="160">
        <f t="shared" si="1198"/>
        <v>1059.24</v>
      </c>
      <c r="I314" s="160">
        <f t="shared" si="1198"/>
        <v>1146.1199999999999</v>
      </c>
      <c r="J314" s="160">
        <f t="shared" si="1198"/>
        <v>1260.72</v>
      </c>
      <c r="K314" s="160">
        <f t="shared" si="1198"/>
        <v>1386.78</v>
      </c>
      <c r="L314" s="160">
        <f t="shared" si="1198"/>
        <v>1525.44</v>
      </c>
      <c r="M314" s="160">
        <f>M190*3*M252/1000</f>
        <v>262.36500000000001</v>
      </c>
      <c r="N314" s="160">
        <f t="shared" ref="N314:P314" si="1199">N190*3*N252/1000</f>
        <v>289.41000000000003</v>
      </c>
      <c r="O314" s="160">
        <f t="shared" si="1199"/>
        <v>264.81</v>
      </c>
      <c r="P314" s="160">
        <f t="shared" si="1199"/>
        <v>286.52999999999997</v>
      </c>
      <c r="R314" s="181"/>
      <c r="S314" s="181"/>
      <c r="T314" s="181"/>
      <c r="U314" s="181"/>
      <c r="V314" s="181"/>
    </row>
    <row r="315" spans="1:22" s="15" customFormat="1" ht="15.75">
      <c r="A315" s="16">
        <v>603020</v>
      </c>
      <c r="B315" s="16">
        <f t="shared" si="631"/>
        <v>601601030</v>
      </c>
      <c r="C315" s="16">
        <v>601030</v>
      </c>
      <c r="D315" s="72" t="s">
        <v>113</v>
      </c>
      <c r="E315" s="102" t="s">
        <v>628</v>
      </c>
      <c r="F315" s="136" t="s">
        <v>593</v>
      </c>
      <c r="G315" s="71">
        <f>IF(F314,G314/F314*100,0)</f>
        <v>110.30815848150478</v>
      </c>
      <c r="H315" s="71">
        <f t="shared" ref="H315" si="1200">IF(G314,H314/G314*100,0)</f>
        <v>101.66660907823963</v>
      </c>
      <c r="I315" s="71">
        <f t="shared" ref="I315" si="1201">IF(H314,I314/H314*100,0)</f>
        <v>108.20210717117934</v>
      </c>
      <c r="J315" s="71">
        <f t="shared" ref="J315" si="1202">IF(I314,J314/I314*100,0)</f>
        <v>109.99895298921581</v>
      </c>
      <c r="K315" s="71">
        <f t="shared" ref="K315" si="1203">IF(J314,K314/J314*100,0)</f>
        <v>109.99904816295449</v>
      </c>
      <c r="L315" s="71">
        <f t="shared" ref="L315" si="1204">IF(K314,L314/K314*100,0)</f>
        <v>109.99870202916109</v>
      </c>
      <c r="M315" s="136" t="s">
        <v>593</v>
      </c>
      <c r="N315" s="71">
        <f t="shared" ref="N315" si="1205">IF(M314,N314/M314*100,0)</f>
        <v>110.30815848150478</v>
      </c>
      <c r="O315" s="71">
        <f t="shared" ref="O315" si="1206">IF(N314,O314/N314*100,0)</f>
        <v>91.499948170415664</v>
      </c>
      <c r="P315" s="71">
        <f t="shared" ref="P315" si="1207">IF(O314,P314/O314*100,0)</f>
        <v>108.20210717117934</v>
      </c>
      <c r="R315" s="181"/>
      <c r="S315" s="181"/>
      <c r="T315" s="181"/>
      <c r="U315" s="181"/>
      <c r="V315" s="181"/>
    </row>
    <row r="316" spans="1:22" s="15" customFormat="1" ht="31.5">
      <c r="A316" s="16">
        <v>603030</v>
      </c>
      <c r="B316" s="16">
        <f t="shared" si="631"/>
        <v>601600040</v>
      </c>
      <c r="C316" s="16">
        <v>600040</v>
      </c>
      <c r="D316" s="138" t="str">
        <f>D254</f>
        <v>МБУ "Центр социального обслуживания (Дячкинское с.п.)</v>
      </c>
      <c r="E316" s="34" t="s">
        <v>109</v>
      </c>
      <c r="F316" s="160">
        <f>F192*12*F254/1000</f>
        <v>3995.5596</v>
      </c>
      <c r="G316" s="160">
        <f t="shared" ref="G316:L316" si="1208">G192*12*G254/1000</f>
        <v>4078.7003999999997</v>
      </c>
      <c r="H316" s="160">
        <f t="shared" si="1208"/>
        <v>3641.5202399999998</v>
      </c>
      <c r="I316" s="160">
        <f t="shared" si="1208"/>
        <v>4611.3335999999999</v>
      </c>
      <c r="J316" s="160">
        <f t="shared" si="1208"/>
        <v>4611.3335999999999</v>
      </c>
      <c r="K316" s="160">
        <f t="shared" si="1208"/>
        <v>4611.3335999999999</v>
      </c>
      <c r="L316" s="160">
        <f t="shared" si="1208"/>
        <v>4611.3335999999999</v>
      </c>
      <c r="M316" s="160">
        <f>M192*3*M254/1000</f>
        <v>998.88990000000001</v>
      </c>
      <c r="N316" s="160">
        <f t="shared" ref="N316:P316" si="1209">N192*3*N254/1000</f>
        <v>1019.6750999999999</v>
      </c>
      <c r="O316" s="160">
        <f t="shared" si="1209"/>
        <v>910.38005999999996</v>
      </c>
      <c r="P316" s="160">
        <f t="shared" si="1209"/>
        <v>1152.8334</v>
      </c>
      <c r="R316" s="181"/>
      <c r="S316" s="181"/>
      <c r="T316" s="181"/>
      <c r="U316" s="181"/>
      <c r="V316" s="181"/>
    </row>
    <row r="317" spans="1:22" s="15" customFormat="1" ht="15.75">
      <c r="A317" s="16">
        <v>603040</v>
      </c>
      <c r="B317" s="16">
        <f t="shared" si="631"/>
        <v>601601040</v>
      </c>
      <c r="C317" s="16">
        <v>601040</v>
      </c>
      <c r="D317" s="72" t="s">
        <v>113</v>
      </c>
      <c r="E317" s="102" t="s">
        <v>628</v>
      </c>
      <c r="F317" s="136" t="s">
        <v>593</v>
      </c>
      <c r="G317" s="71">
        <f>IF(F316,G316/F316*100,0)</f>
        <v>102.08082992930451</v>
      </c>
      <c r="H317" s="71">
        <f t="shared" ref="H317" si="1210">IF(G316,H316/G316*100,0)</f>
        <v>89.281385806125897</v>
      </c>
      <c r="I317" s="71">
        <f t="shared" ref="I317" si="1211">IF(H316,I316/H316*100,0)</f>
        <v>126.63210132260588</v>
      </c>
      <c r="J317" s="71">
        <f t="shared" ref="J317" si="1212">IF(I316,J316/I316*100,0)</f>
        <v>100</v>
      </c>
      <c r="K317" s="71">
        <f t="shared" ref="K317" si="1213">IF(J316,K316/J316*100,0)</f>
        <v>100</v>
      </c>
      <c r="L317" s="71">
        <f t="shared" ref="L317" si="1214">IF(K316,L316/K316*100,0)</f>
        <v>100</v>
      </c>
      <c r="M317" s="136" t="s">
        <v>593</v>
      </c>
      <c r="N317" s="71">
        <f t="shared" ref="N317" si="1215">IF(M316,N316/M316*100,0)</f>
        <v>102.08082992930451</v>
      </c>
      <c r="O317" s="71">
        <f t="shared" ref="O317" si="1216">IF(N316,O316/N316*100,0)</f>
        <v>89.281385806125897</v>
      </c>
      <c r="P317" s="71">
        <f t="shared" ref="P317" si="1217">IF(O316,P316/O316*100,0)</f>
        <v>126.63210132260588</v>
      </c>
      <c r="R317" s="181"/>
      <c r="S317" s="181"/>
      <c r="T317" s="181"/>
      <c r="U317" s="181"/>
      <c r="V317" s="181"/>
    </row>
    <row r="318" spans="1:22" s="15" customFormat="1" ht="15.75">
      <c r="A318" s="16">
        <v>603050</v>
      </c>
      <c r="B318" s="16">
        <f t="shared" si="631"/>
        <v>601600050</v>
      </c>
      <c r="C318" s="16">
        <v>600050</v>
      </c>
      <c r="D318" s="138" t="str">
        <f>D256</f>
        <v>МУК ДСП ТР "ДСДК"</v>
      </c>
      <c r="E318" s="34" t="s">
        <v>109</v>
      </c>
      <c r="F318" s="160">
        <f>F194*12*F256/1000</f>
        <v>1352.52</v>
      </c>
      <c r="G318" s="160">
        <f t="shared" ref="G318:L318" si="1218">G194*12*G256/1000</f>
        <v>1389.96</v>
      </c>
      <c r="H318" s="160">
        <f t="shared" si="1218"/>
        <v>1417.44</v>
      </c>
      <c r="I318" s="160">
        <f t="shared" si="1218"/>
        <v>1492.8</v>
      </c>
      <c r="J318" s="160">
        <f t="shared" si="1218"/>
        <v>1502.4</v>
      </c>
      <c r="K318" s="160">
        <f t="shared" si="1218"/>
        <v>1502.4</v>
      </c>
      <c r="L318" s="160">
        <f t="shared" si="1218"/>
        <v>1502.4</v>
      </c>
      <c r="M318" s="160">
        <f>M194*3*M256/1000</f>
        <v>338.13</v>
      </c>
      <c r="N318" s="160">
        <f t="shared" ref="N318:P318" si="1219">N194*3*N256/1000</f>
        <v>347.49</v>
      </c>
      <c r="O318" s="160">
        <f t="shared" si="1219"/>
        <v>354.36</v>
      </c>
      <c r="P318" s="160">
        <f t="shared" si="1219"/>
        <v>373.2</v>
      </c>
      <c r="R318" s="181"/>
      <c r="S318" s="181"/>
      <c r="T318" s="181"/>
      <c r="U318" s="181"/>
      <c r="V318" s="181"/>
    </row>
    <row r="319" spans="1:22" s="15" customFormat="1" ht="15.75">
      <c r="A319" s="16">
        <v>603060</v>
      </c>
      <c r="B319" s="16">
        <f t="shared" si="631"/>
        <v>601601050</v>
      </c>
      <c r="C319" s="16">
        <v>601050</v>
      </c>
      <c r="D319" s="72" t="s">
        <v>113</v>
      </c>
      <c r="E319" s="102" t="s">
        <v>628</v>
      </c>
      <c r="F319" s="136" t="s">
        <v>593</v>
      </c>
      <c r="G319" s="71">
        <f>IF(F318,G318/F318*100,0)</f>
        <v>102.76816608996539</v>
      </c>
      <c r="H319" s="71">
        <f t="shared" ref="H319" si="1220">IF(G318,H318/G318*100,0)</f>
        <v>101.97703531036863</v>
      </c>
      <c r="I319" s="71">
        <f t="shared" ref="I319" si="1221">IF(H318,I318/H318*100,0)</f>
        <v>105.31662715882153</v>
      </c>
      <c r="J319" s="71">
        <f t="shared" ref="J319" si="1222">IF(I318,J318/I318*100,0)</f>
        <v>100.64308681672027</v>
      </c>
      <c r="K319" s="71">
        <f t="shared" ref="K319" si="1223">IF(J318,K318/J318*100,0)</f>
        <v>100</v>
      </c>
      <c r="L319" s="71">
        <f t="shared" ref="L319" si="1224">IF(K318,L318/K318*100,0)</f>
        <v>100</v>
      </c>
      <c r="M319" s="136" t="s">
        <v>593</v>
      </c>
      <c r="N319" s="71">
        <f t="shared" ref="N319" si="1225">IF(M318,N318/M318*100,0)</f>
        <v>102.76816608996539</v>
      </c>
      <c r="O319" s="71">
        <f t="shared" ref="O319" si="1226">IF(N318,O318/N318*100,0)</f>
        <v>101.97703531036863</v>
      </c>
      <c r="P319" s="71">
        <f t="shared" ref="P319" si="1227">IF(O318,P318/O318*100,0)</f>
        <v>105.31662715882153</v>
      </c>
      <c r="R319" s="181"/>
      <c r="S319" s="181"/>
      <c r="T319" s="181"/>
      <c r="U319" s="181"/>
      <c r="V319" s="181"/>
    </row>
    <row r="320" spans="1:22" s="15" customFormat="1" ht="15.75">
      <c r="A320" s="16">
        <v>603070</v>
      </c>
      <c r="B320" s="16">
        <f t="shared" si="631"/>
        <v>601600060</v>
      </c>
      <c r="C320" s="16">
        <v>600060</v>
      </c>
      <c r="D320" s="138" t="str">
        <f>D258</f>
        <v>МБДОУ детский сад № 31 "Орленок"</v>
      </c>
      <c r="E320" s="34" t="s">
        <v>109</v>
      </c>
      <c r="F320" s="160">
        <f>F196*12*F258/1000</f>
        <v>2687.8644000000004</v>
      </c>
      <c r="G320" s="160">
        <f t="shared" ref="G320:L320" si="1228">G196*12*G258/1000</f>
        <v>3173.3016000000002</v>
      </c>
      <c r="H320" s="160">
        <f t="shared" si="1228"/>
        <v>2817.2804400000005</v>
      </c>
      <c r="I320" s="160">
        <f t="shared" si="1228"/>
        <v>3297.7543200000005</v>
      </c>
      <c r="J320" s="160">
        <f t="shared" si="1228"/>
        <v>3297.7543200000005</v>
      </c>
      <c r="K320" s="160">
        <f t="shared" si="1228"/>
        <v>3297.7543200000005</v>
      </c>
      <c r="L320" s="160">
        <f t="shared" si="1228"/>
        <v>3297.7543200000005</v>
      </c>
      <c r="M320" s="160">
        <f>M196*3*M258/1000</f>
        <v>671.9661000000001</v>
      </c>
      <c r="N320" s="160">
        <f t="shared" ref="N320:P320" si="1229">N196*3*N258/1000</f>
        <v>793.32540000000006</v>
      </c>
      <c r="O320" s="160">
        <f t="shared" si="1229"/>
        <v>704.32011000000011</v>
      </c>
      <c r="P320" s="160">
        <f t="shared" si="1229"/>
        <v>824.43858000000012</v>
      </c>
      <c r="R320" s="181"/>
      <c r="S320" s="181"/>
      <c r="T320" s="181"/>
      <c r="U320" s="181"/>
      <c r="V320" s="181"/>
    </row>
    <row r="321" spans="1:22" s="15" customFormat="1" ht="15.75">
      <c r="A321" s="16">
        <v>603080</v>
      </c>
      <c r="B321" s="16">
        <f t="shared" si="631"/>
        <v>601601060</v>
      </c>
      <c r="C321" s="16">
        <v>601060</v>
      </c>
      <c r="D321" s="72" t="s">
        <v>113</v>
      </c>
      <c r="E321" s="102" t="s">
        <v>628</v>
      </c>
      <c r="F321" s="136" t="s">
        <v>593</v>
      </c>
      <c r="G321" s="71">
        <f>IF(F320,G320/F320*100,0)</f>
        <v>118.06033072204087</v>
      </c>
      <c r="H321" s="71">
        <f t="shared" ref="H321" si="1230">IF(G320,H320/G320*100,0)</f>
        <v>88.780733605655399</v>
      </c>
      <c r="I321" s="71">
        <f t="shared" ref="I321" si="1231">IF(H320,I320/H320*100,0)</f>
        <v>117.05452794752658</v>
      </c>
      <c r="J321" s="71">
        <f t="shared" ref="J321" si="1232">IF(I320,J320/I320*100,0)</f>
        <v>100</v>
      </c>
      <c r="K321" s="71">
        <f t="shared" ref="K321" si="1233">IF(J320,K320/J320*100,0)</f>
        <v>100</v>
      </c>
      <c r="L321" s="71">
        <f t="shared" ref="L321" si="1234">IF(K320,L320/K320*100,0)</f>
        <v>100</v>
      </c>
      <c r="M321" s="136" t="s">
        <v>593</v>
      </c>
      <c r="N321" s="71">
        <f t="shared" ref="N321" si="1235">IF(M320,N320/M320*100,0)</f>
        <v>118.06033072204087</v>
      </c>
      <c r="O321" s="71">
        <f t="shared" ref="O321" si="1236">IF(N320,O320/N320*100,0)</f>
        <v>88.780733605655399</v>
      </c>
      <c r="P321" s="71">
        <f t="shared" ref="P321" si="1237">IF(O320,P320/O320*100,0)</f>
        <v>117.05452794752658</v>
      </c>
      <c r="R321" s="181"/>
      <c r="S321" s="181"/>
      <c r="T321" s="181"/>
      <c r="U321" s="181"/>
      <c r="V321" s="181"/>
    </row>
    <row r="322" spans="1:22" s="15" customFormat="1" ht="15.75">
      <c r="A322" s="16">
        <v>603090</v>
      </c>
      <c r="B322" s="16">
        <f t="shared" si="631"/>
        <v>601600070</v>
      </c>
      <c r="C322" s="16">
        <v>600070</v>
      </c>
      <c r="D322" s="138" t="str">
        <f>D260</f>
        <v>МБОУ Васильевская ООШ</v>
      </c>
      <c r="E322" s="34" t="s">
        <v>109</v>
      </c>
      <c r="F322" s="160">
        <f>F198*12*F260/1000</f>
        <v>5909.1120000000001</v>
      </c>
      <c r="G322" s="160">
        <f t="shared" ref="G322:L322" si="1238">G198*12*G260/1000</f>
        <v>6015.1607999999997</v>
      </c>
      <c r="H322" s="160">
        <f t="shared" si="1238"/>
        <v>5979.6807600000002</v>
      </c>
      <c r="I322" s="160">
        <f t="shared" si="1238"/>
        <v>6413.0007599999999</v>
      </c>
      <c r="J322" s="160">
        <f t="shared" si="1238"/>
        <v>6413.0007599999999</v>
      </c>
      <c r="K322" s="160">
        <f t="shared" si="1238"/>
        <v>6413.0007599999999</v>
      </c>
      <c r="L322" s="160">
        <f t="shared" si="1238"/>
        <v>6413.0007599999999</v>
      </c>
      <c r="M322" s="160">
        <f>M198*3*M260/1000</f>
        <v>1477.278</v>
      </c>
      <c r="N322" s="160">
        <f t="shared" ref="N322:P322" si="1239">N198*3*N260/1000</f>
        <v>1503.7901999999999</v>
      </c>
      <c r="O322" s="160">
        <f t="shared" si="1239"/>
        <v>1494.92019</v>
      </c>
      <c r="P322" s="160">
        <f t="shared" si="1239"/>
        <v>1603.25019</v>
      </c>
      <c r="R322" s="181"/>
      <c r="S322" s="181"/>
      <c r="T322" s="181"/>
      <c r="U322" s="181"/>
      <c r="V322" s="181"/>
    </row>
    <row r="323" spans="1:22" s="15" customFormat="1" ht="15.75">
      <c r="A323" s="16">
        <v>603100</v>
      </c>
      <c r="B323" s="16">
        <f t="shared" si="631"/>
        <v>601601070</v>
      </c>
      <c r="C323" s="16">
        <v>601070</v>
      </c>
      <c r="D323" s="72" t="s">
        <v>113</v>
      </c>
      <c r="E323" s="102" t="s">
        <v>628</v>
      </c>
      <c r="F323" s="136" t="s">
        <v>593</v>
      </c>
      <c r="G323" s="71">
        <f>IF(F322,G322/F322*100,0)</f>
        <v>101.79466559442434</v>
      </c>
      <c r="H323" s="71">
        <f t="shared" ref="H323" si="1240">IF(G322,H322/G322*100,0)</f>
        <v>99.410156416766128</v>
      </c>
      <c r="I323" s="71">
        <f t="shared" ref="I323" si="1241">IF(H322,I322/H322*100,0)</f>
        <v>107.24654069994197</v>
      </c>
      <c r="J323" s="71">
        <f t="shared" ref="J323" si="1242">IF(I322,J322/I322*100,0)</f>
        <v>100</v>
      </c>
      <c r="K323" s="71">
        <f t="shared" ref="K323" si="1243">IF(J322,K322/J322*100,0)</f>
        <v>100</v>
      </c>
      <c r="L323" s="71">
        <f t="shared" ref="L323" si="1244">IF(K322,L322/K322*100,0)</f>
        <v>100</v>
      </c>
      <c r="M323" s="136" t="s">
        <v>593</v>
      </c>
      <c r="N323" s="71">
        <f t="shared" ref="N323" si="1245">IF(M322,N322/M322*100,0)</f>
        <v>101.79466559442434</v>
      </c>
      <c r="O323" s="71">
        <f t="shared" ref="O323" si="1246">IF(N322,O322/N322*100,0)</f>
        <v>99.410156416766128</v>
      </c>
      <c r="P323" s="71">
        <f t="shared" ref="P323" si="1247">IF(O322,P322/O322*100,0)</f>
        <v>107.24654069994197</v>
      </c>
      <c r="R323" s="181"/>
      <c r="S323" s="181"/>
      <c r="T323" s="181"/>
      <c r="U323" s="181"/>
      <c r="V323" s="181"/>
    </row>
    <row r="324" spans="1:22" s="15" customFormat="1" ht="15.75">
      <c r="A324" s="16">
        <v>603110</v>
      </c>
      <c r="B324" s="16">
        <f t="shared" si="631"/>
        <v>601600080</v>
      </c>
      <c r="C324" s="16">
        <v>600080</v>
      </c>
      <c r="D324" s="138" t="str">
        <f>D262</f>
        <v>МБОУ Дячкинская СОШ</v>
      </c>
      <c r="E324" s="34" t="s">
        <v>109</v>
      </c>
      <c r="F324" s="160">
        <f>F200*12*F262/1000</f>
        <v>7504.0991999999997</v>
      </c>
      <c r="G324" s="160">
        <f t="shared" ref="G324:L324" si="1248">G200*12*G262/1000</f>
        <v>7938.7775999999994</v>
      </c>
      <c r="H324" s="160">
        <f t="shared" si="1248"/>
        <v>8228.7187199999989</v>
      </c>
      <c r="I324" s="160">
        <f t="shared" si="1248"/>
        <v>8737.3987199999992</v>
      </c>
      <c r="J324" s="160">
        <f t="shared" si="1248"/>
        <v>8737.3987199999992</v>
      </c>
      <c r="K324" s="160">
        <f t="shared" si="1248"/>
        <v>8737.3987199999992</v>
      </c>
      <c r="L324" s="160">
        <f t="shared" si="1248"/>
        <v>8737.3987199999992</v>
      </c>
      <c r="M324" s="160">
        <f>M200*3*M262/1000</f>
        <v>1876.0247999999999</v>
      </c>
      <c r="N324" s="160">
        <f t="shared" ref="N324:P324" si="1249">N200*3*N262/1000</f>
        <v>1984.6943999999999</v>
      </c>
      <c r="O324" s="160">
        <f t="shared" si="1249"/>
        <v>2057.1796799999997</v>
      </c>
      <c r="P324" s="160">
        <f t="shared" si="1249"/>
        <v>2184.3496799999998</v>
      </c>
      <c r="R324" s="181"/>
      <c r="S324" s="181"/>
      <c r="T324" s="181"/>
      <c r="U324" s="181"/>
      <c r="V324" s="181"/>
    </row>
    <row r="325" spans="1:22" s="15" customFormat="1" ht="15.75">
      <c r="A325" s="16">
        <v>603120</v>
      </c>
      <c r="B325" s="16">
        <f t="shared" si="631"/>
        <v>601601080</v>
      </c>
      <c r="C325" s="16">
        <v>601080</v>
      </c>
      <c r="D325" s="72" t="s">
        <v>113</v>
      </c>
      <c r="E325" s="102" t="s">
        <v>628</v>
      </c>
      <c r="F325" s="136" t="s">
        <v>593</v>
      </c>
      <c r="G325" s="71">
        <f>IF(F324,G324/F324*100,0)</f>
        <v>105.79254602604399</v>
      </c>
      <c r="H325" s="71">
        <f t="shared" ref="H325" si="1250">IF(G324,H324/G324*100,0)</f>
        <v>103.65221366070263</v>
      </c>
      <c r="I325" s="71">
        <f t="shared" ref="I325" si="1251">IF(H324,I324/H324*100,0)</f>
        <v>106.18176434641819</v>
      </c>
      <c r="J325" s="71">
        <f t="shared" ref="J325" si="1252">IF(I324,J324/I324*100,0)</f>
        <v>100</v>
      </c>
      <c r="K325" s="71">
        <f t="shared" ref="K325" si="1253">IF(J324,K324/J324*100,0)</f>
        <v>100</v>
      </c>
      <c r="L325" s="71">
        <f t="shared" ref="L325" si="1254">IF(K324,L324/K324*100,0)</f>
        <v>100</v>
      </c>
      <c r="M325" s="136" t="s">
        <v>593</v>
      </c>
      <c r="N325" s="71">
        <f t="shared" ref="N325" si="1255">IF(M324,N324/M324*100,0)</f>
        <v>105.79254602604399</v>
      </c>
      <c r="O325" s="71">
        <f t="shared" ref="O325" si="1256">IF(N324,O324/N324*100,0)</f>
        <v>103.65221366070263</v>
      </c>
      <c r="P325" s="71">
        <f t="shared" ref="P325" si="1257">IF(O324,P324/O324*100,0)</f>
        <v>106.18176434641819</v>
      </c>
      <c r="R325" s="181"/>
      <c r="S325" s="181"/>
      <c r="T325" s="181"/>
      <c r="U325" s="181"/>
      <c r="V325" s="181"/>
    </row>
    <row r="326" spans="1:22" s="15" customFormat="1" ht="15.75">
      <c r="A326" s="16">
        <v>603130</v>
      </c>
      <c r="B326" s="16">
        <f t="shared" si="631"/>
        <v>601600090</v>
      </c>
      <c r="C326" s="16">
        <v>600090</v>
      </c>
      <c r="D326" s="138" t="str">
        <f>D264</f>
        <v>ООО "Нектар"</v>
      </c>
      <c r="E326" s="34" t="s">
        <v>109</v>
      </c>
      <c r="F326" s="160">
        <f t="shared" ref="F326:L326" si="1258">F202*12*F264/1000</f>
        <v>102</v>
      </c>
      <c r="G326" s="160">
        <f t="shared" si="1258"/>
        <v>102</v>
      </c>
      <c r="H326" s="160">
        <f t="shared" si="1258"/>
        <v>102</v>
      </c>
      <c r="I326" s="160">
        <f t="shared" si="1258"/>
        <v>120</v>
      </c>
      <c r="J326" s="160">
        <f t="shared" si="1258"/>
        <v>120</v>
      </c>
      <c r="K326" s="160">
        <f t="shared" si="1258"/>
        <v>120</v>
      </c>
      <c r="L326" s="160">
        <f t="shared" si="1258"/>
        <v>120</v>
      </c>
      <c r="M326" s="160">
        <f>M202*3*M264/1000</f>
        <v>25.5</v>
      </c>
      <c r="N326" s="160">
        <f t="shared" ref="N326:P326" si="1259">N202*3*N264/1000</f>
        <v>25.5</v>
      </c>
      <c r="O326" s="160">
        <f t="shared" si="1259"/>
        <v>30</v>
      </c>
      <c r="P326" s="160">
        <f t="shared" si="1259"/>
        <v>30</v>
      </c>
      <c r="R326" s="181"/>
      <c r="S326" s="181"/>
      <c r="T326" s="181"/>
      <c r="U326" s="181"/>
      <c r="V326" s="181"/>
    </row>
    <row r="327" spans="1:22" s="15" customFormat="1" ht="15.75">
      <c r="A327" s="16">
        <v>603140</v>
      </c>
      <c r="B327" s="16">
        <f t="shared" si="631"/>
        <v>601601090</v>
      </c>
      <c r="C327" s="16">
        <v>601090</v>
      </c>
      <c r="D327" s="72" t="s">
        <v>113</v>
      </c>
      <c r="E327" s="102" t="s">
        <v>628</v>
      </c>
      <c r="F327" s="136" t="s">
        <v>593</v>
      </c>
      <c r="G327" s="71">
        <f>IF(F326,G326/F326*100,0)</f>
        <v>100</v>
      </c>
      <c r="H327" s="71">
        <f t="shared" ref="H327" si="1260">IF(G326,H326/G326*100,0)</f>
        <v>100</v>
      </c>
      <c r="I327" s="71">
        <f t="shared" ref="I327" si="1261">IF(H326,I326/H326*100,0)</f>
        <v>117.64705882352942</v>
      </c>
      <c r="J327" s="71">
        <f t="shared" ref="J327" si="1262">IF(I326,J326/I326*100,0)</f>
        <v>100</v>
      </c>
      <c r="K327" s="71">
        <f t="shared" ref="K327" si="1263">IF(J326,K326/J326*100,0)</f>
        <v>100</v>
      </c>
      <c r="L327" s="71">
        <f t="shared" ref="L327" si="1264">IF(K326,L326/K326*100,0)</f>
        <v>100</v>
      </c>
      <c r="M327" s="136" t="s">
        <v>593</v>
      </c>
      <c r="N327" s="71">
        <f t="shared" ref="N327" si="1265">IF(M326,N326/M326*100,0)</f>
        <v>100</v>
      </c>
      <c r="O327" s="71">
        <f t="shared" ref="O327" si="1266">IF(N326,O326/N326*100,0)</f>
        <v>117.64705882352942</v>
      </c>
      <c r="P327" s="71">
        <f t="shared" ref="P327" si="1267">IF(O326,P326/O326*100,0)</f>
        <v>100</v>
      </c>
      <c r="R327" s="181"/>
      <c r="S327" s="181"/>
      <c r="T327" s="181"/>
      <c r="U327" s="181"/>
      <c r="V327" s="181"/>
    </row>
    <row r="328" spans="1:22" s="15" customFormat="1" ht="15.75">
      <c r="A328" s="16">
        <v>603150</v>
      </c>
      <c r="B328" s="16">
        <f t="shared" si="631"/>
        <v>601600100</v>
      </c>
      <c r="C328" s="16">
        <v>600100</v>
      </c>
      <c r="D328" s="138" t="str">
        <f>D266</f>
        <v>ИП Чистов Н.А.</v>
      </c>
      <c r="E328" s="34" t="s">
        <v>109</v>
      </c>
      <c r="F328" s="160">
        <f t="shared" ref="F328:L328" si="1268">F204*12*F266/1000</f>
        <v>1738.8</v>
      </c>
      <c r="G328" s="160">
        <f t="shared" si="1268"/>
        <v>2188.8000000000002</v>
      </c>
      <c r="H328" s="160">
        <f t="shared" si="1268"/>
        <v>4104</v>
      </c>
      <c r="I328" s="160">
        <f t="shared" si="1268"/>
        <v>2764.8</v>
      </c>
      <c r="J328" s="160">
        <f t="shared" si="1268"/>
        <v>2764.8</v>
      </c>
      <c r="K328" s="160">
        <f t="shared" si="1268"/>
        <v>2764.8</v>
      </c>
      <c r="L328" s="160">
        <f t="shared" si="1268"/>
        <v>2764.8</v>
      </c>
      <c r="M328" s="160">
        <f>M204*3*M266/1000</f>
        <v>496.8</v>
      </c>
      <c r="N328" s="160">
        <f t="shared" ref="N328:P328" si="1269">N204*3*N266/1000</f>
        <v>547.20000000000005</v>
      </c>
      <c r="O328" s="160">
        <f t="shared" si="1269"/>
        <v>1026</v>
      </c>
      <c r="P328" s="160">
        <f t="shared" si="1269"/>
        <v>691.2</v>
      </c>
      <c r="R328" s="181"/>
      <c r="S328" s="181"/>
      <c r="T328" s="181"/>
      <c r="U328" s="181"/>
      <c r="V328" s="181"/>
    </row>
    <row r="329" spans="1:22" s="15" customFormat="1" ht="15.75">
      <c r="A329" s="16">
        <v>603160</v>
      </c>
      <c r="B329" s="16">
        <f t="shared" si="631"/>
        <v>601601100</v>
      </c>
      <c r="C329" s="16">
        <v>601100</v>
      </c>
      <c r="D329" s="72" t="s">
        <v>113</v>
      </c>
      <c r="E329" s="102" t="s">
        <v>628</v>
      </c>
      <c r="F329" s="136" t="s">
        <v>593</v>
      </c>
      <c r="G329" s="71">
        <f>IF(F328,G328/F328*100,0)</f>
        <v>125.87991718426504</v>
      </c>
      <c r="H329" s="71">
        <f t="shared" ref="H329" si="1270">IF(G328,H328/G328*100,0)</f>
        <v>187.49999999999997</v>
      </c>
      <c r="I329" s="71">
        <f t="shared" ref="I329" si="1271">IF(H328,I328/H328*100,0)</f>
        <v>67.368421052631589</v>
      </c>
      <c r="J329" s="71">
        <f t="shared" ref="J329" si="1272">IF(I328,J328/I328*100,0)</f>
        <v>100</v>
      </c>
      <c r="K329" s="71">
        <f t="shared" ref="K329" si="1273">IF(J328,K328/J328*100,0)</f>
        <v>100</v>
      </c>
      <c r="L329" s="71">
        <f t="shared" ref="L329" si="1274">IF(K328,L328/K328*100,0)</f>
        <v>100</v>
      </c>
      <c r="M329" s="136" t="s">
        <v>593</v>
      </c>
      <c r="N329" s="71">
        <f t="shared" ref="N329" si="1275">IF(M328,N328/M328*100,0)</f>
        <v>110.14492753623189</v>
      </c>
      <c r="O329" s="71">
        <f t="shared" ref="O329" si="1276">IF(N328,O328/N328*100,0)</f>
        <v>187.49999999999997</v>
      </c>
      <c r="P329" s="71">
        <f t="shared" ref="P329" si="1277">IF(O328,P328/O328*100,0)</f>
        <v>67.368421052631589</v>
      </c>
      <c r="R329" s="181"/>
      <c r="S329" s="181"/>
      <c r="T329" s="181"/>
      <c r="U329" s="181"/>
      <c r="V329" s="181"/>
    </row>
    <row r="330" spans="1:22" s="15" customFormat="1" ht="15.75">
      <c r="A330" s="16">
        <v>603170</v>
      </c>
      <c r="B330" s="16">
        <f t="shared" si="631"/>
        <v>601600110</v>
      </c>
      <c r="C330" s="16">
        <v>600110</v>
      </c>
      <c r="D330" s="138" t="str">
        <f>D268</f>
        <v>СПК "Правда"</v>
      </c>
      <c r="E330" s="34" t="s">
        <v>109</v>
      </c>
      <c r="F330" s="160">
        <f t="shared" ref="F330:L330" si="1278">F206*12*F268/1000</f>
        <v>13065.791999999999</v>
      </c>
      <c r="G330" s="160">
        <f t="shared" si="1278"/>
        <v>15380.064</v>
      </c>
      <c r="H330" s="160">
        <f t="shared" si="1278"/>
        <v>20244.84</v>
      </c>
      <c r="I330" s="160">
        <f t="shared" si="1278"/>
        <v>15336</v>
      </c>
      <c r="J330" s="160">
        <f t="shared" si="1278"/>
        <v>15465.6</v>
      </c>
      <c r="K330" s="160">
        <f t="shared" si="1278"/>
        <v>15465.6</v>
      </c>
      <c r="L330" s="160">
        <f t="shared" si="1278"/>
        <v>16539.599999999999</v>
      </c>
      <c r="M330" s="160">
        <f>M206*3*M268/1000</f>
        <v>3266.4479999999999</v>
      </c>
      <c r="N330" s="160">
        <f t="shared" ref="N330:P330" si="1279">N206*3*N268/1000</f>
        <v>3845.0160000000001</v>
      </c>
      <c r="O330" s="160">
        <f t="shared" si="1279"/>
        <v>5061.21</v>
      </c>
      <c r="P330" s="160">
        <f t="shared" si="1279"/>
        <v>3834</v>
      </c>
      <c r="R330" s="181"/>
      <c r="S330" s="181"/>
      <c r="T330" s="181"/>
      <c r="U330" s="181"/>
      <c r="V330" s="181"/>
    </row>
    <row r="331" spans="1:22" s="15" customFormat="1" ht="15.75">
      <c r="A331" s="16">
        <v>603180</v>
      </c>
      <c r="B331" s="16">
        <f t="shared" si="631"/>
        <v>601601110</v>
      </c>
      <c r="C331" s="16">
        <v>601110</v>
      </c>
      <c r="D331" s="72" t="s">
        <v>113</v>
      </c>
      <c r="E331" s="102" t="s">
        <v>628</v>
      </c>
      <c r="F331" s="136" t="s">
        <v>593</v>
      </c>
      <c r="G331" s="71">
        <f>IF(F330,G330/F330*100,0)</f>
        <v>117.71245095590072</v>
      </c>
      <c r="H331" s="71">
        <f t="shared" ref="H331" si="1280">IF(G330,H330/G330*100,0)</f>
        <v>131.63040153799099</v>
      </c>
      <c r="I331" s="71">
        <f t="shared" ref="I331" si="1281">IF(H330,I330/H330*100,0)</f>
        <v>75.752636227305331</v>
      </c>
      <c r="J331" s="71">
        <f t="shared" ref="J331" si="1282">IF(I330,J330/I330*100,0)</f>
        <v>100.84507042253522</v>
      </c>
      <c r="K331" s="71">
        <f t="shared" ref="K331" si="1283">IF(J330,K330/J330*100,0)</f>
        <v>100</v>
      </c>
      <c r="L331" s="71">
        <f t="shared" ref="L331" si="1284">IF(K330,L330/K330*100,0)</f>
        <v>106.94444444444444</v>
      </c>
      <c r="M331" s="136" t="s">
        <v>593</v>
      </c>
      <c r="N331" s="71">
        <f t="shared" ref="N331" si="1285">IF(M330,N330/M330*100,0)</f>
        <v>117.71245095590072</v>
      </c>
      <c r="O331" s="71">
        <f t="shared" ref="O331" si="1286">IF(N330,O330/N330*100,0)</f>
        <v>131.63040153799099</v>
      </c>
      <c r="P331" s="71">
        <f t="shared" ref="P331" si="1287">IF(O330,P330/O330*100,0)</f>
        <v>75.752636227305331</v>
      </c>
      <c r="R331" s="181"/>
      <c r="S331" s="181"/>
      <c r="T331" s="181"/>
      <c r="U331" s="181"/>
      <c r="V331" s="181"/>
    </row>
    <row r="332" spans="1:22" s="15" customFormat="1" ht="15.75">
      <c r="A332" s="16">
        <v>603190</v>
      </c>
      <c r="B332" s="16">
        <f t="shared" si="631"/>
        <v>601600120</v>
      </c>
      <c r="C332" s="16">
        <v>600120</v>
      </c>
      <c r="D332" s="138" t="str">
        <f>D270</f>
        <v>ОАО "Тарасовская сельхозтехника"</v>
      </c>
      <c r="E332" s="34" t="s">
        <v>109</v>
      </c>
      <c r="F332" s="160">
        <f>F208*12*F270/1000</f>
        <v>10028.700000000001</v>
      </c>
      <c r="G332" s="160">
        <f t="shared" ref="G332:L332" si="1288">G208*12*G270/1000</f>
        <v>13357.68</v>
      </c>
      <c r="H332" s="160">
        <f t="shared" si="1288"/>
        <v>13597.896000000001</v>
      </c>
      <c r="I332" s="160">
        <f t="shared" si="1288"/>
        <v>13053.6</v>
      </c>
      <c r="J332" s="160">
        <f t="shared" si="1288"/>
        <v>13146</v>
      </c>
      <c r="K332" s="160">
        <f t="shared" si="1288"/>
        <v>13620.96</v>
      </c>
      <c r="L332" s="160">
        <f t="shared" si="1288"/>
        <v>14800.32</v>
      </c>
      <c r="M332" s="160">
        <f>M208*3*M270/1000</f>
        <v>2507.1750000000002</v>
      </c>
      <c r="N332" s="160">
        <f t="shared" ref="N332:P332" si="1289">N208*3*N270/1000</f>
        <v>3339.42</v>
      </c>
      <c r="O332" s="160">
        <f t="shared" si="1289"/>
        <v>3399.4740000000002</v>
      </c>
      <c r="P332" s="160">
        <f t="shared" si="1289"/>
        <v>3263.4</v>
      </c>
      <c r="R332" s="181"/>
      <c r="S332" s="181"/>
      <c r="T332" s="181"/>
      <c r="U332" s="181"/>
      <c r="V332" s="181"/>
    </row>
    <row r="333" spans="1:22" s="15" customFormat="1" ht="15.75">
      <c r="A333" s="16">
        <v>603200</v>
      </c>
      <c r="B333" s="16">
        <f t="shared" si="631"/>
        <v>601601120</v>
      </c>
      <c r="C333" s="16">
        <v>601120</v>
      </c>
      <c r="D333" s="72" t="s">
        <v>113</v>
      </c>
      <c r="E333" s="102" t="s">
        <v>628</v>
      </c>
      <c r="F333" s="136" t="s">
        <v>593</v>
      </c>
      <c r="G333" s="71">
        <f>IF(F332,G332/F332*100,0)</f>
        <v>133.19453169403809</v>
      </c>
      <c r="H333" s="71">
        <f t="shared" ref="H333" si="1290">IF(G332,H332/G332*100,0)</f>
        <v>101.79833623802936</v>
      </c>
      <c r="I333" s="71">
        <f t="shared" ref="I333" si="1291">IF(H332,I332/H332*100,0)</f>
        <v>95.997204273367004</v>
      </c>
      <c r="J333" s="71">
        <f t="shared" ref="J333" si="1292">IF(I332,J332/I332*100,0)</f>
        <v>100.70785070785071</v>
      </c>
      <c r="K333" s="71">
        <f t="shared" ref="K333" si="1293">IF(J332,K332/J332*100,0)</f>
        <v>103.61296211775444</v>
      </c>
      <c r="L333" s="71">
        <f t="shared" ref="L333" si="1294">IF(K332,L332/K332*100,0)</f>
        <v>108.65842055185537</v>
      </c>
      <c r="M333" s="136" t="s">
        <v>593</v>
      </c>
      <c r="N333" s="71">
        <f t="shared" ref="N333" si="1295">IF(M332,N332/M332*100,0)</f>
        <v>133.19453169403809</v>
      </c>
      <c r="O333" s="71">
        <f t="shared" ref="O333" si="1296">IF(N332,O332/N332*100,0)</f>
        <v>101.79833623802936</v>
      </c>
      <c r="P333" s="71">
        <f t="shared" ref="P333" si="1297">IF(O332,P332/O332*100,0)</f>
        <v>95.997204273367004</v>
      </c>
      <c r="R333" s="181"/>
      <c r="S333" s="181"/>
      <c r="T333" s="181"/>
      <c r="U333" s="181"/>
      <c r="V333" s="181"/>
    </row>
    <row r="334" spans="1:22" s="15" customFormat="1" ht="15.75">
      <c r="A334" s="16">
        <v>603210</v>
      </c>
      <c r="B334" s="16">
        <f t="shared" si="631"/>
        <v>601600130</v>
      </c>
      <c r="C334" s="16">
        <v>600130</v>
      </c>
      <c r="D334" s="138" t="str">
        <f>D272</f>
        <v>ООО "Колхоз"</v>
      </c>
      <c r="E334" s="34" t="s">
        <v>109</v>
      </c>
      <c r="F334" s="160">
        <f t="shared" ref="F334:L334" si="1298">F210*12*F272/1000</f>
        <v>276</v>
      </c>
      <c r="G334" s="160">
        <f t="shared" si="1298"/>
        <v>228</v>
      </c>
      <c r="H334" s="160">
        <f t="shared" si="1298"/>
        <v>235.2</v>
      </c>
      <c r="I334" s="160">
        <f t="shared" si="1298"/>
        <v>300</v>
      </c>
      <c r="J334" s="160">
        <f t="shared" si="1298"/>
        <v>312</v>
      </c>
      <c r="K334" s="160">
        <f t="shared" si="1298"/>
        <v>324</v>
      </c>
      <c r="L334" s="160">
        <f t="shared" si="1298"/>
        <v>336</v>
      </c>
      <c r="M334" s="160">
        <f>M210*3*M272/1000</f>
        <v>69</v>
      </c>
      <c r="N334" s="160">
        <f t="shared" ref="N334:P334" si="1299">N210*3*N272/1000</f>
        <v>57</v>
      </c>
      <c r="O334" s="160">
        <f t="shared" si="1299"/>
        <v>58.8</v>
      </c>
      <c r="P334" s="160">
        <f t="shared" si="1299"/>
        <v>75</v>
      </c>
      <c r="R334" s="181"/>
      <c r="S334" s="181"/>
      <c r="T334" s="181"/>
      <c r="U334" s="181"/>
      <c r="V334" s="181"/>
    </row>
    <row r="335" spans="1:22" s="15" customFormat="1" ht="15.75">
      <c r="A335" s="16">
        <v>603220</v>
      </c>
      <c r="B335" s="16">
        <f t="shared" si="631"/>
        <v>601601130</v>
      </c>
      <c r="C335" s="16">
        <v>601130</v>
      </c>
      <c r="D335" s="72" t="s">
        <v>113</v>
      </c>
      <c r="E335" s="102" t="s">
        <v>628</v>
      </c>
      <c r="F335" s="136" t="s">
        <v>593</v>
      </c>
      <c r="G335" s="71">
        <f>IF(F334,G334/F334*100,0)</f>
        <v>82.608695652173907</v>
      </c>
      <c r="H335" s="71">
        <f t="shared" ref="H335" si="1300">IF(G334,H334/G334*100,0)</f>
        <v>103.1578947368421</v>
      </c>
      <c r="I335" s="71">
        <f t="shared" ref="I335" si="1301">IF(H334,I334/H334*100,0)</f>
        <v>127.55102040816327</v>
      </c>
      <c r="J335" s="71">
        <f t="shared" ref="J335" si="1302">IF(I334,J334/I334*100,0)</f>
        <v>104</v>
      </c>
      <c r="K335" s="71">
        <f t="shared" ref="K335" si="1303">IF(J334,K334/J334*100,0)</f>
        <v>103.84615384615385</v>
      </c>
      <c r="L335" s="71">
        <f t="shared" ref="L335" si="1304">IF(K334,L334/K334*100,0)</f>
        <v>103.7037037037037</v>
      </c>
      <c r="M335" s="136" t="s">
        <v>593</v>
      </c>
      <c r="N335" s="71">
        <f t="shared" ref="N335" si="1305">IF(M334,N334/M334*100,0)</f>
        <v>82.608695652173907</v>
      </c>
      <c r="O335" s="71">
        <f t="shared" ref="O335" si="1306">IF(N334,O334/N334*100,0)</f>
        <v>103.1578947368421</v>
      </c>
      <c r="P335" s="71">
        <f t="shared" ref="P335" si="1307">IF(O334,P334/O334*100,0)</f>
        <v>127.55102040816327</v>
      </c>
      <c r="R335" s="181"/>
      <c r="S335" s="181"/>
      <c r="T335" s="181"/>
      <c r="U335" s="181"/>
      <c r="V335" s="181"/>
    </row>
    <row r="336" spans="1:22" s="15" customFormat="1" ht="15.75">
      <c r="A336" s="16">
        <v>603230</v>
      </c>
      <c r="B336" s="16">
        <f t="shared" si="631"/>
        <v>601600140</v>
      </c>
      <c r="C336" s="16">
        <v>600140</v>
      </c>
      <c r="D336" s="138" t="str">
        <f>D274</f>
        <v>Бюджетообразующее предприятие 14</v>
      </c>
      <c r="E336" s="34" t="s">
        <v>109</v>
      </c>
      <c r="F336" s="160">
        <f t="shared" ref="F336:L336" si="1308">F212*12*F274/1000</f>
        <v>0</v>
      </c>
      <c r="G336" s="160">
        <f t="shared" si="1308"/>
        <v>0</v>
      </c>
      <c r="H336" s="160">
        <f t="shared" si="1308"/>
        <v>0</v>
      </c>
      <c r="I336" s="160">
        <f t="shared" si="1308"/>
        <v>0</v>
      </c>
      <c r="J336" s="160">
        <f t="shared" si="1308"/>
        <v>0</v>
      </c>
      <c r="K336" s="160">
        <f t="shared" si="1308"/>
        <v>0</v>
      </c>
      <c r="L336" s="160">
        <f t="shared" si="1308"/>
        <v>0</v>
      </c>
      <c r="M336" s="160">
        <f>M212*3*M274/1000</f>
        <v>0</v>
      </c>
      <c r="N336" s="160">
        <f t="shared" ref="N336:P336" si="1309">N212*3*N274/1000</f>
        <v>0</v>
      </c>
      <c r="O336" s="160">
        <f t="shared" si="1309"/>
        <v>0</v>
      </c>
      <c r="P336" s="160">
        <f t="shared" si="1309"/>
        <v>0</v>
      </c>
      <c r="R336" s="181"/>
      <c r="S336" s="181"/>
      <c r="T336" s="181"/>
      <c r="U336" s="181"/>
      <c r="V336" s="181"/>
    </row>
    <row r="337" spans="1:22" s="15" customFormat="1" ht="15.75">
      <c r="A337" s="16">
        <v>603240</v>
      </c>
      <c r="B337" s="16">
        <f t="shared" si="631"/>
        <v>601601140</v>
      </c>
      <c r="C337" s="16">
        <v>601140</v>
      </c>
      <c r="D337" s="72" t="s">
        <v>113</v>
      </c>
      <c r="E337" s="102" t="s">
        <v>628</v>
      </c>
      <c r="F337" s="136" t="s">
        <v>593</v>
      </c>
      <c r="G337" s="71">
        <f>IF(F336,G336/F336*100,0)</f>
        <v>0</v>
      </c>
      <c r="H337" s="71">
        <f t="shared" ref="H337" si="1310">IF(G336,H336/G336*100,0)</f>
        <v>0</v>
      </c>
      <c r="I337" s="71">
        <f t="shared" ref="I337" si="1311">IF(H336,I336/H336*100,0)</f>
        <v>0</v>
      </c>
      <c r="J337" s="71">
        <f t="shared" ref="J337" si="1312">IF(I336,J336/I336*100,0)</f>
        <v>0</v>
      </c>
      <c r="K337" s="71">
        <f t="shared" ref="K337" si="1313">IF(J336,K336/J336*100,0)</f>
        <v>0</v>
      </c>
      <c r="L337" s="71">
        <f t="shared" ref="L337" si="1314">IF(K336,L336/K336*100,0)</f>
        <v>0</v>
      </c>
      <c r="M337" s="136" t="s">
        <v>593</v>
      </c>
      <c r="N337" s="71">
        <f t="shared" ref="N337" si="1315">IF(M336,N336/M336*100,0)</f>
        <v>0</v>
      </c>
      <c r="O337" s="71">
        <f t="shared" ref="O337" si="1316">IF(N336,O336/N336*100,0)</f>
        <v>0</v>
      </c>
      <c r="P337" s="71">
        <f t="shared" ref="P337" si="1317">IF(O336,P336/O336*100,0)</f>
        <v>0</v>
      </c>
      <c r="R337" s="181"/>
      <c r="S337" s="181"/>
      <c r="T337" s="181"/>
      <c r="U337" s="181"/>
      <c r="V337" s="181"/>
    </row>
    <row r="338" spans="1:22" s="15" customFormat="1" ht="15.75">
      <c r="A338" s="16">
        <v>603250</v>
      </c>
      <c r="B338" s="16">
        <f t="shared" si="631"/>
        <v>601600150</v>
      </c>
      <c r="C338" s="16">
        <v>600150</v>
      </c>
      <c r="D338" s="138" t="str">
        <f>D276</f>
        <v>Бюджетообразующее предприятие 15</v>
      </c>
      <c r="E338" s="34" t="s">
        <v>109</v>
      </c>
      <c r="F338" s="160">
        <f t="shared" ref="F338:L338" si="1318">F214*12*F276/1000</f>
        <v>0</v>
      </c>
      <c r="G338" s="160">
        <f t="shared" si="1318"/>
        <v>0</v>
      </c>
      <c r="H338" s="160">
        <f t="shared" si="1318"/>
        <v>0</v>
      </c>
      <c r="I338" s="160">
        <f t="shared" si="1318"/>
        <v>0</v>
      </c>
      <c r="J338" s="160">
        <f t="shared" si="1318"/>
        <v>0</v>
      </c>
      <c r="K338" s="160">
        <f t="shared" si="1318"/>
        <v>0</v>
      </c>
      <c r="L338" s="160">
        <f t="shared" si="1318"/>
        <v>0</v>
      </c>
      <c r="M338" s="160">
        <f>M214*3*M276/1000</f>
        <v>0</v>
      </c>
      <c r="N338" s="160">
        <f t="shared" ref="N338:P338" si="1319">N214*3*N276/1000</f>
        <v>0</v>
      </c>
      <c r="O338" s="160">
        <f t="shared" si="1319"/>
        <v>0</v>
      </c>
      <c r="P338" s="160">
        <f t="shared" si="1319"/>
        <v>0</v>
      </c>
      <c r="R338" s="181"/>
      <c r="S338" s="181"/>
      <c r="T338" s="181"/>
      <c r="U338" s="181"/>
      <c r="V338" s="181"/>
    </row>
    <row r="339" spans="1:22" s="15" customFormat="1" ht="15.75">
      <c r="A339" s="16">
        <v>603260</v>
      </c>
      <c r="B339" s="16">
        <f t="shared" si="631"/>
        <v>601601150</v>
      </c>
      <c r="C339" s="16">
        <v>601150</v>
      </c>
      <c r="D339" s="72" t="s">
        <v>113</v>
      </c>
      <c r="E339" s="102" t="s">
        <v>628</v>
      </c>
      <c r="F339" s="136" t="s">
        <v>593</v>
      </c>
      <c r="G339" s="71">
        <f>IF(F338,G338/F338*100,0)</f>
        <v>0</v>
      </c>
      <c r="H339" s="71">
        <f t="shared" ref="H339" si="1320">IF(G338,H338/G338*100,0)</f>
        <v>0</v>
      </c>
      <c r="I339" s="71">
        <f t="shared" ref="I339" si="1321">IF(H338,I338/H338*100,0)</f>
        <v>0</v>
      </c>
      <c r="J339" s="71">
        <f t="shared" ref="J339" si="1322">IF(I338,J338/I338*100,0)</f>
        <v>0</v>
      </c>
      <c r="K339" s="71">
        <f t="shared" ref="K339" si="1323">IF(J338,K338/J338*100,0)</f>
        <v>0</v>
      </c>
      <c r="L339" s="71">
        <f t="shared" ref="L339" si="1324">IF(K338,L338/K338*100,0)</f>
        <v>0</v>
      </c>
      <c r="M339" s="136" t="s">
        <v>593</v>
      </c>
      <c r="N339" s="71">
        <f t="shared" ref="N339" si="1325">IF(M338,N338/M338*100,0)</f>
        <v>0</v>
      </c>
      <c r="O339" s="71">
        <f t="shared" ref="O339" si="1326">IF(N338,O338/N338*100,0)</f>
        <v>0</v>
      </c>
      <c r="P339" s="71">
        <f t="shared" ref="P339" si="1327">IF(O338,P338/O338*100,0)</f>
        <v>0</v>
      </c>
      <c r="R339" s="181"/>
      <c r="S339" s="181"/>
      <c r="T339" s="181"/>
      <c r="U339" s="181"/>
      <c r="V339" s="181"/>
    </row>
    <row r="340" spans="1:22" s="15" customFormat="1" ht="15.75">
      <c r="A340" s="16">
        <v>603270</v>
      </c>
      <c r="B340" s="16">
        <f t="shared" si="631"/>
        <v>601600160</v>
      </c>
      <c r="C340" s="16">
        <v>600160</v>
      </c>
      <c r="D340" s="138" t="str">
        <f>D278</f>
        <v>Бюджетообразующее предприятие 16</v>
      </c>
      <c r="E340" s="34" t="s">
        <v>109</v>
      </c>
      <c r="F340" s="160">
        <f t="shared" ref="F340:L340" si="1328">F216*12*F278/1000</f>
        <v>0</v>
      </c>
      <c r="G340" s="160">
        <f t="shared" si="1328"/>
        <v>0</v>
      </c>
      <c r="H340" s="160">
        <f t="shared" si="1328"/>
        <v>0</v>
      </c>
      <c r="I340" s="160">
        <f t="shared" si="1328"/>
        <v>0</v>
      </c>
      <c r="J340" s="160">
        <f t="shared" si="1328"/>
        <v>0</v>
      </c>
      <c r="K340" s="160">
        <f t="shared" si="1328"/>
        <v>0</v>
      </c>
      <c r="L340" s="160">
        <f t="shared" si="1328"/>
        <v>0</v>
      </c>
      <c r="M340" s="160">
        <f>M216*3*M278/1000</f>
        <v>0</v>
      </c>
      <c r="N340" s="160">
        <f t="shared" ref="N340:P340" si="1329">N216*3*N278/1000</f>
        <v>0</v>
      </c>
      <c r="O340" s="160">
        <f t="shared" si="1329"/>
        <v>0</v>
      </c>
      <c r="P340" s="160">
        <f t="shared" si="1329"/>
        <v>0</v>
      </c>
      <c r="R340" s="181"/>
      <c r="S340" s="181"/>
      <c r="T340" s="181"/>
      <c r="U340" s="181"/>
      <c r="V340" s="181"/>
    </row>
    <row r="341" spans="1:22" s="15" customFormat="1" ht="15.75">
      <c r="A341" s="16">
        <v>603280</v>
      </c>
      <c r="B341" s="16">
        <f t="shared" si="631"/>
        <v>601601160</v>
      </c>
      <c r="C341" s="16">
        <v>601160</v>
      </c>
      <c r="D341" s="72" t="s">
        <v>113</v>
      </c>
      <c r="E341" s="102" t="s">
        <v>628</v>
      </c>
      <c r="F341" s="136" t="s">
        <v>593</v>
      </c>
      <c r="G341" s="71">
        <f>IF(F340,G340/F340*100,0)</f>
        <v>0</v>
      </c>
      <c r="H341" s="71">
        <f t="shared" ref="H341" si="1330">IF(G340,H340/G340*100,0)</f>
        <v>0</v>
      </c>
      <c r="I341" s="71">
        <f t="shared" ref="I341" si="1331">IF(H340,I340/H340*100,0)</f>
        <v>0</v>
      </c>
      <c r="J341" s="71">
        <f t="shared" ref="J341" si="1332">IF(I340,J340/I340*100,0)</f>
        <v>0</v>
      </c>
      <c r="K341" s="71">
        <f t="shared" ref="K341" si="1333">IF(J340,K340/J340*100,0)</f>
        <v>0</v>
      </c>
      <c r="L341" s="71">
        <f t="shared" ref="L341" si="1334">IF(K340,L340/K340*100,0)</f>
        <v>0</v>
      </c>
      <c r="M341" s="136" t="s">
        <v>593</v>
      </c>
      <c r="N341" s="71">
        <f t="shared" ref="N341" si="1335">IF(M340,N340/M340*100,0)</f>
        <v>0</v>
      </c>
      <c r="O341" s="71">
        <f t="shared" ref="O341" si="1336">IF(N340,O340/N340*100,0)</f>
        <v>0</v>
      </c>
      <c r="P341" s="71">
        <f t="shared" ref="P341" si="1337">IF(O340,P340/O340*100,0)</f>
        <v>0</v>
      </c>
      <c r="R341" s="181"/>
      <c r="S341" s="181"/>
      <c r="T341" s="181"/>
      <c r="U341" s="181"/>
      <c r="V341" s="181"/>
    </row>
    <row r="342" spans="1:22" s="15" customFormat="1" ht="15.75">
      <c r="A342" s="16">
        <v>603290</v>
      </c>
      <c r="B342" s="16">
        <f t="shared" si="631"/>
        <v>601600170</v>
      </c>
      <c r="C342" s="16">
        <v>600170</v>
      </c>
      <c r="D342" s="138" t="str">
        <f>D280</f>
        <v>Бюджетообразующее предприятие 17</v>
      </c>
      <c r="E342" s="34" t="s">
        <v>109</v>
      </c>
      <c r="F342" s="160">
        <f t="shared" ref="F342:L342" si="1338">F218*12*F280/1000</f>
        <v>0</v>
      </c>
      <c r="G342" s="160">
        <f t="shared" si="1338"/>
        <v>0</v>
      </c>
      <c r="H342" s="160">
        <f t="shared" si="1338"/>
        <v>0</v>
      </c>
      <c r="I342" s="160">
        <f t="shared" si="1338"/>
        <v>0</v>
      </c>
      <c r="J342" s="160">
        <f t="shared" si="1338"/>
        <v>0</v>
      </c>
      <c r="K342" s="160">
        <f t="shared" si="1338"/>
        <v>0</v>
      </c>
      <c r="L342" s="160">
        <f t="shared" si="1338"/>
        <v>0</v>
      </c>
      <c r="M342" s="160">
        <f>M218*3*M280/1000</f>
        <v>0</v>
      </c>
      <c r="N342" s="160">
        <f t="shared" ref="N342:P342" si="1339">N218*3*N280/1000</f>
        <v>0</v>
      </c>
      <c r="O342" s="160">
        <f t="shared" si="1339"/>
        <v>0</v>
      </c>
      <c r="P342" s="160">
        <f t="shared" si="1339"/>
        <v>0</v>
      </c>
      <c r="R342" s="181"/>
      <c r="S342" s="181"/>
      <c r="T342" s="181"/>
      <c r="U342" s="181"/>
      <c r="V342" s="181"/>
    </row>
    <row r="343" spans="1:22" s="15" customFormat="1" ht="15.75">
      <c r="A343" s="16">
        <v>603300</v>
      </c>
      <c r="B343" s="16">
        <f t="shared" si="631"/>
        <v>601601170</v>
      </c>
      <c r="C343" s="16">
        <v>601170</v>
      </c>
      <c r="D343" s="72" t="s">
        <v>113</v>
      </c>
      <c r="E343" s="102" t="s">
        <v>628</v>
      </c>
      <c r="F343" s="136" t="s">
        <v>593</v>
      </c>
      <c r="G343" s="71">
        <f>IF(F342,G342/F342*100,0)</f>
        <v>0</v>
      </c>
      <c r="H343" s="71">
        <f t="shared" ref="H343" si="1340">IF(G342,H342/G342*100,0)</f>
        <v>0</v>
      </c>
      <c r="I343" s="71">
        <f t="shared" ref="I343" si="1341">IF(H342,I342/H342*100,0)</f>
        <v>0</v>
      </c>
      <c r="J343" s="71">
        <f t="shared" ref="J343" si="1342">IF(I342,J342/I342*100,0)</f>
        <v>0</v>
      </c>
      <c r="K343" s="71">
        <f t="shared" ref="K343" si="1343">IF(J342,K342/J342*100,0)</f>
        <v>0</v>
      </c>
      <c r="L343" s="71">
        <f t="shared" ref="L343" si="1344">IF(K342,L342/K342*100,0)</f>
        <v>0</v>
      </c>
      <c r="M343" s="136" t="s">
        <v>593</v>
      </c>
      <c r="N343" s="71">
        <f t="shared" ref="N343" si="1345">IF(M342,N342/M342*100,0)</f>
        <v>0</v>
      </c>
      <c r="O343" s="71">
        <f t="shared" ref="O343" si="1346">IF(N342,O342/N342*100,0)</f>
        <v>0</v>
      </c>
      <c r="P343" s="71">
        <f t="shared" ref="P343" si="1347">IF(O342,P342/O342*100,0)</f>
        <v>0</v>
      </c>
      <c r="R343" s="181"/>
      <c r="S343" s="181"/>
      <c r="T343" s="181"/>
      <c r="U343" s="181"/>
      <c r="V343" s="181"/>
    </row>
    <row r="344" spans="1:22" s="15" customFormat="1" ht="15.75">
      <c r="A344" s="16">
        <v>603310</v>
      </c>
      <c r="B344" s="16">
        <f t="shared" si="631"/>
        <v>601600180</v>
      </c>
      <c r="C344" s="16">
        <v>600180</v>
      </c>
      <c r="D344" s="138" t="str">
        <f>D282</f>
        <v>Бюджетообразующее предприятие 18</v>
      </c>
      <c r="E344" s="34" t="s">
        <v>109</v>
      </c>
      <c r="F344" s="160">
        <f t="shared" ref="F344:L344" si="1348">F220*12*F282/1000</f>
        <v>0</v>
      </c>
      <c r="G344" s="160">
        <f t="shared" si="1348"/>
        <v>0</v>
      </c>
      <c r="H344" s="160">
        <f t="shared" si="1348"/>
        <v>0</v>
      </c>
      <c r="I344" s="160">
        <f t="shared" si="1348"/>
        <v>0</v>
      </c>
      <c r="J344" s="160">
        <f t="shared" si="1348"/>
        <v>0</v>
      </c>
      <c r="K344" s="160">
        <f t="shared" si="1348"/>
        <v>0</v>
      </c>
      <c r="L344" s="160">
        <f t="shared" si="1348"/>
        <v>0</v>
      </c>
      <c r="M344" s="160">
        <f>M220*3*M282/1000</f>
        <v>0</v>
      </c>
      <c r="N344" s="160">
        <f t="shared" ref="N344:P344" si="1349">N220*3*N282/1000</f>
        <v>0</v>
      </c>
      <c r="O344" s="160">
        <f t="shared" si="1349"/>
        <v>0</v>
      </c>
      <c r="P344" s="160">
        <f t="shared" si="1349"/>
        <v>0</v>
      </c>
      <c r="R344" s="181"/>
      <c r="S344" s="181"/>
      <c r="T344" s="181"/>
      <c r="U344" s="181"/>
      <c r="V344" s="181"/>
    </row>
    <row r="345" spans="1:22" s="15" customFormat="1" ht="15.75">
      <c r="A345" s="16">
        <v>603320</v>
      </c>
      <c r="B345" s="16">
        <f t="shared" si="631"/>
        <v>601601180</v>
      </c>
      <c r="C345" s="16">
        <v>601180</v>
      </c>
      <c r="D345" s="72" t="s">
        <v>113</v>
      </c>
      <c r="E345" s="102" t="s">
        <v>628</v>
      </c>
      <c r="F345" s="136" t="s">
        <v>593</v>
      </c>
      <c r="G345" s="71">
        <f>IF(F344,G344/F344*100,0)</f>
        <v>0</v>
      </c>
      <c r="H345" s="71">
        <f t="shared" ref="H345" si="1350">IF(G344,H344/G344*100,0)</f>
        <v>0</v>
      </c>
      <c r="I345" s="71">
        <f t="shared" ref="I345" si="1351">IF(H344,I344/H344*100,0)</f>
        <v>0</v>
      </c>
      <c r="J345" s="71">
        <f t="shared" ref="J345" si="1352">IF(I344,J344/I344*100,0)</f>
        <v>0</v>
      </c>
      <c r="K345" s="71">
        <f t="shared" ref="K345" si="1353">IF(J344,K344/J344*100,0)</f>
        <v>0</v>
      </c>
      <c r="L345" s="71">
        <f t="shared" ref="L345" si="1354">IF(K344,L344/K344*100,0)</f>
        <v>0</v>
      </c>
      <c r="M345" s="136" t="s">
        <v>593</v>
      </c>
      <c r="N345" s="71">
        <f t="shared" ref="N345" si="1355">IF(M344,N344/M344*100,0)</f>
        <v>0</v>
      </c>
      <c r="O345" s="71">
        <f t="shared" ref="O345" si="1356">IF(N344,O344/N344*100,0)</f>
        <v>0</v>
      </c>
      <c r="P345" s="71">
        <f t="shared" ref="P345" si="1357">IF(O344,P344/O344*100,0)</f>
        <v>0</v>
      </c>
      <c r="R345" s="181"/>
      <c r="S345" s="181"/>
      <c r="T345" s="181"/>
      <c r="U345" s="181"/>
      <c r="V345" s="181"/>
    </row>
    <row r="346" spans="1:22" s="15" customFormat="1" ht="15.75">
      <c r="A346" s="16">
        <v>603330</v>
      </c>
      <c r="B346" s="16">
        <f t="shared" si="631"/>
        <v>601600190</v>
      </c>
      <c r="C346" s="16">
        <v>600190</v>
      </c>
      <c r="D346" s="138" t="str">
        <f>D284</f>
        <v>Бюджетообразующее предприятие 19</v>
      </c>
      <c r="E346" s="34" t="s">
        <v>109</v>
      </c>
      <c r="F346" s="160">
        <f t="shared" ref="F346:L346" si="1358">F222*12*F284/1000</f>
        <v>0</v>
      </c>
      <c r="G346" s="160">
        <f>G222*12*G284/1000</f>
        <v>0</v>
      </c>
      <c r="H346" s="160">
        <f t="shared" si="1358"/>
        <v>0</v>
      </c>
      <c r="I346" s="160">
        <f t="shared" si="1358"/>
        <v>0</v>
      </c>
      <c r="J346" s="160">
        <f t="shared" si="1358"/>
        <v>0</v>
      </c>
      <c r="K346" s="160">
        <f t="shared" si="1358"/>
        <v>0</v>
      </c>
      <c r="L346" s="160">
        <f t="shared" si="1358"/>
        <v>0</v>
      </c>
      <c r="M346" s="160">
        <f>M222*3*M284/1000</f>
        <v>0</v>
      </c>
      <c r="N346" s="160">
        <f t="shared" ref="N346:P346" si="1359">N222*3*N284/1000</f>
        <v>0</v>
      </c>
      <c r="O346" s="160">
        <f t="shared" si="1359"/>
        <v>0</v>
      </c>
      <c r="P346" s="160">
        <f t="shared" si="1359"/>
        <v>0</v>
      </c>
      <c r="R346" s="181"/>
      <c r="S346" s="181"/>
      <c r="T346" s="181"/>
      <c r="U346" s="181"/>
      <c r="V346" s="181"/>
    </row>
    <row r="347" spans="1:22" s="15" customFormat="1" ht="15.75">
      <c r="A347" s="16">
        <v>603340</v>
      </c>
      <c r="B347" s="16">
        <f t="shared" si="631"/>
        <v>601601190</v>
      </c>
      <c r="C347" s="16">
        <v>601190</v>
      </c>
      <c r="D347" s="72" t="s">
        <v>113</v>
      </c>
      <c r="E347" s="102" t="s">
        <v>628</v>
      </c>
      <c r="F347" s="136" t="s">
        <v>593</v>
      </c>
      <c r="G347" s="71">
        <f>IF(F346,G346/F346*100,0)</f>
        <v>0</v>
      </c>
      <c r="H347" s="71">
        <f t="shared" ref="H347" si="1360">IF(G346,H346/G346*100,0)</f>
        <v>0</v>
      </c>
      <c r="I347" s="71">
        <f t="shared" ref="I347" si="1361">IF(H346,I346/H346*100,0)</f>
        <v>0</v>
      </c>
      <c r="J347" s="71">
        <f t="shared" ref="J347" si="1362">IF(I346,J346/I346*100,0)</f>
        <v>0</v>
      </c>
      <c r="K347" s="71">
        <f t="shared" ref="K347" si="1363">IF(J346,K346/J346*100,0)</f>
        <v>0</v>
      </c>
      <c r="L347" s="71">
        <f t="shared" ref="L347" si="1364">IF(K346,L346/K346*100,0)</f>
        <v>0</v>
      </c>
      <c r="M347" s="136" t="s">
        <v>593</v>
      </c>
      <c r="N347" s="71">
        <f t="shared" ref="N347" si="1365">IF(M346,N346/M346*100,0)</f>
        <v>0</v>
      </c>
      <c r="O347" s="71">
        <f t="shared" ref="O347" si="1366">IF(N346,O346/N346*100,0)</f>
        <v>0</v>
      </c>
      <c r="P347" s="71">
        <f t="shared" ref="P347" si="1367">IF(O346,P346/O346*100,0)</f>
        <v>0</v>
      </c>
      <c r="R347" s="181"/>
      <c r="S347" s="181"/>
      <c r="T347" s="181"/>
      <c r="U347" s="181"/>
      <c r="V347" s="181"/>
    </row>
    <row r="348" spans="1:22" s="15" customFormat="1" ht="15.75">
      <c r="A348" s="16">
        <v>603350</v>
      </c>
      <c r="B348" s="16">
        <f t="shared" si="631"/>
        <v>601600200</v>
      </c>
      <c r="C348" s="16">
        <v>600200</v>
      </c>
      <c r="D348" s="138" t="str">
        <f>D286</f>
        <v>Бюджетообразующее предприятие 20</v>
      </c>
      <c r="E348" s="34" t="s">
        <v>109</v>
      </c>
      <c r="F348" s="161">
        <f t="shared" ref="F348" si="1368">F224*12*F286/1000</f>
        <v>0</v>
      </c>
      <c r="G348" s="161">
        <f>G224*12*G286/1000</f>
        <v>0</v>
      </c>
      <c r="H348" s="161">
        <f t="shared" ref="H348:K348" si="1369">H224*12*H286/1000</f>
        <v>0</v>
      </c>
      <c r="I348" s="161">
        <f t="shared" si="1369"/>
        <v>0</v>
      </c>
      <c r="J348" s="161">
        <f t="shared" si="1369"/>
        <v>0</v>
      </c>
      <c r="K348" s="161">
        <f t="shared" si="1369"/>
        <v>0</v>
      </c>
      <c r="L348" s="161">
        <f>L224*12*L286/1000</f>
        <v>0</v>
      </c>
      <c r="M348" s="161">
        <f>M224*3*M286/1000</f>
        <v>0</v>
      </c>
      <c r="N348" s="161">
        <f t="shared" ref="N348:P348" si="1370">N224*3*N286/1000</f>
        <v>0</v>
      </c>
      <c r="O348" s="161">
        <f t="shared" si="1370"/>
        <v>0</v>
      </c>
      <c r="P348" s="161">
        <f t="shared" si="1370"/>
        <v>0</v>
      </c>
      <c r="R348" s="181"/>
      <c r="S348" s="181"/>
      <c r="T348" s="181"/>
      <c r="U348" s="181"/>
      <c r="V348" s="181"/>
    </row>
    <row r="349" spans="1:22" s="15" customFormat="1" ht="15.75">
      <c r="A349" s="16">
        <v>603360</v>
      </c>
      <c r="B349" s="16">
        <f t="shared" si="631"/>
        <v>601601200</v>
      </c>
      <c r="C349" s="16">
        <v>601200</v>
      </c>
      <c r="D349" s="72" t="s">
        <v>113</v>
      </c>
      <c r="E349" s="102" t="s">
        <v>628</v>
      </c>
      <c r="F349" s="136" t="s">
        <v>593</v>
      </c>
      <c r="G349" s="71">
        <f>IF(F348,G348/F348*100,0)</f>
        <v>0</v>
      </c>
      <c r="H349" s="71">
        <f t="shared" ref="H349" si="1371">IF(G348,H348/G348*100,0)</f>
        <v>0</v>
      </c>
      <c r="I349" s="71">
        <f t="shared" ref="I349" si="1372">IF(H348,I348/H348*100,0)</f>
        <v>0</v>
      </c>
      <c r="J349" s="71">
        <f t="shared" ref="J349" si="1373">IF(I348,J348/I348*100,0)</f>
        <v>0</v>
      </c>
      <c r="K349" s="71">
        <f t="shared" ref="K349" si="1374">IF(J348,K348/J348*100,0)</f>
        <v>0</v>
      </c>
      <c r="L349" s="71">
        <f t="shared" ref="L349" si="1375">IF(K348,L348/K348*100,0)</f>
        <v>0</v>
      </c>
      <c r="M349" s="136" t="s">
        <v>593</v>
      </c>
      <c r="N349" s="71">
        <f t="shared" ref="N349" si="1376">IF(M348,N348/M348*100,0)</f>
        <v>0</v>
      </c>
      <c r="O349" s="71">
        <f t="shared" ref="O349" si="1377">IF(N348,O348/N348*100,0)</f>
        <v>0</v>
      </c>
      <c r="P349" s="71">
        <f t="shared" ref="P349" si="1378">IF(O348,P348/O348*100,0)</f>
        <v>0</v>
      </c>
    </row>
    <row r="350" spans="1:22" s="15" customFormat="1" ht="15.75">
      <c r="A350" s="16">
        <v>603370</v>
      </c>
      <c r="B350" s="16">
        <f t="shared" ref="B350:B369" si="1379">VALUE(CONCATENATE($A$2,$C$4,C350))</f>
        <v>601600110</v>
      </c>
      <c r="C350" s="16">
        <v>600110</v>
      </c>
      <c r="D350" s="138" t="str">
        <f>D288</f>
        <v>Бюджетообразующее предприятие 21</v>
      </c>
      <c r="E350" s="34" t="s">
        <v>109</v>
      </c>
      <c r="F350" s="160">
        <f t="shared" ref="F350:L350" si="1380">F226*12*F288/1000</f>
        <v>0</v>
      </c>
      <c r="G350" s="160">
        <f t="shared" si="1380"/>
        <v>0</v>
      </c>
      <c r="H350" s="160">
        <f t="shared" si="1380"/>
        <v>0</v>
      </c>
      <c r="I350" s="160">
        <f t="shared" si="1380"/>
        <v>0</v>
      </c>
      <c r="J350" s="160">
        <f t="shared" si="1380"/>
        <v>0</v>
      </c>
      <c r="K350" s="160">
        <f t="shared" si="1380"/>
        <v>0</v>
      </c>
      <c r="L350" s="160">
        <f t="shared" si="1380"/>
        <v>0</v>
      </c>
      <c r="M350" s="160">
        <f>M226*3*M288/1000</f>
        <v>0</v>
      </c>
      <c r="N350" s="160">
        <f t="shared" ref="N350:P350" si="1381">N226*3*N288/1000</f>
        <v>0</v>
      </c>
      <c r="O350" s="160">
        <f t="shared" si="1381"/>
        <v>0</v>
      </c>
      <c r="P350" s="160">
        <f t="shared" si="1381"/>
        <v>0</v>
      </c>
    </row>
    <row r="351" spans="1:22" s="15" customFormat="1" ht="15.75">
      <c r="A351" s="16">
        <v>603380</v>
      </c>
      <c r="B351" s="16">
        <f t="shared" si="1379"/>
        <v>601601110</v>
      </c>
      <c r="C351" s="16">
        <v>601110</v>
      </c>
      <c r="D351" s="72" t="s">
        <v>113</v>
      </c>
      <c r="E351" s="102" t="s">
        <v>628</v>
      </c>
      <c r="F351" s="136" t="s">
        <v>593</v>
      </c>
      <c r="G351" s="71">
        <f>IF(F350,G350/F350*100,0)</f>
        <v>0</v>
      </c>
      <c r="H351" s="71">
        <f t="shared" ref="H351" si="1382">IF(G350,H350/G350*100,0)</f>
        <v>0</v>
      </c>
      <c r="I351" s="71">
        <f t="shared" ref="I351" si="1383">IF(H350,I350/H350*100,0)</f>
        <v>0</v>
      </c>
      <c r="J351" s="71">
        <f t="shared" ref="J351" si="1384">IF(I350,J350/I350*100,0)</f>
        <v>0</v>
      </c>
      <c r="K351" s="71">
        <f t="shared" ref="K351" si="1385">IF(J350,K350/J350*100,0)</f>
        <v>0</v>
      </c>
      <c r="L351" s="71">
        <f t="shared" ref="L351" si="1386">IF(K350,L350/K350*100,0)</f>
        <v>0</v>
      </c>
      <c r="M351" s="136" t="s">
        <v>593</v>
      </c>
      <c r="N351" s="71">
        <f t="shared" ref="N351" si="1387">IF(M350,N350/M350*100,0)</f>
        <v>0</v>
      </c>
      <c r="O351" s="71">
        <f t="shared" ref="O351" si="1388">IF(N350,O350/N350*100,0)</f>
        <v>0</v>
      </c>
      <c r="P351" s="71">
        <f t="shared" ref="P351" si="1389">IF(O350,P350/O350*100,0)</f>
        <v>0</v>
      </c>
    </row>
    <row r="352" spans="1:22" s="15" customFormat="1" ht="15.75">
      <c r="A352" s="16">
        <v>603390</v>
      </c>
      <c r="B352" s="16">
        <f t="shared" si="1379"/>
        <v>601600120</v>
      </c>
      <c r="C352" s="16">
        <v>600120</v>
      </c>
      <c r="D352" s="138" t="str">
        <f>D290</f>
        <v>Бюджетообразующее предприятие 22</v>
      </c>
      <c r="E352" s="34" t="s">
        <v>109</v>
      </c>
      <c r="F352" s="160">
        <f>F228*12*F290/1000</f>
        <v>0</v>
      </c>
      <c r="G352" s="160">
        <f t="shared" ref="G352:L352" si="1390">G228*12*G290/1000</f>
        <v>0</v>
      </c>
      <c r="H352" s="160">
        <f t="shared" si="1390"/>
        <v>0</v>
      </c>
      <c r="I352" s="160">
        <f t="shared" si="1390"/>
        <v>0</v>
      </c>
      <c r="J352" s="160">
        <f t="shared" si="1390"/>
        <v>0</v>
      </c>
      <c r="K352" s="160">
        <f t="shared" si="1390"/>
        <v>0</v>
      </c>
      <c r="L352" s="160">
        <f t="shared" si="1390"/>
        <v>0</v>
      </c>
      <c r="M352" s="160">
        <f>M228*3*M290/1000</f>
        <v>0</v>
      </c>
      <c r="N352" s="160">
        <f t="shared" ref="N352:P352" si="1391">N228*3*N290/1000</f>
        <v>0</v>
      </c>
      <c r="O352" s="160">
        <f t="shared" si="1391"/>
        <v>0</v>
      </c>
      <c r="P352" s="160">
        <f t="shared" si="1391"/>
        <v>0</v>
      </c>
    </row>
    <row r="353" spans="1:16" s="15" customFormat="1" ht="15.75">
      <c r="A353" s="16">
        <v>603400</v>
      </c>
      <c r="B353" s="16">
        <f t="shared" si="1379"/>
        <v>601601120</v>
      </c>
      <c r="C353" s="16">
        <v>601120</v>
      </c>
      <c r="D353" s="72" t="s">
        <v>113</v>
      </c>
      <c r="E353" s="102" t="s">
        <v>628</v>
      </c>
      <c r="F353" s="136" t="s">
        <v>593</v>
      </c>
      <c r="G353" s="71">
        <f>IF(F352,G352/F352*100,0)</f>
        <v>0</v>
      </c>
      <c r="H353" s="71">
        <f t="shared" ref="H353" si="1392">IF(G352,H352/G352*100,0)</f>
        <v>0</v>
      </c>
      <c r="I353" s="71">
        <f t="shared" ref="I353" si="1393">IF(H352,I352/H352*100,0)</f>
        <v>0</v>
      </c>
      <c r="J353" s="71">
        <f t="shared" ref="J353" si="1394">IF(I352,J352/I352*100,0)</f>
        <v>0</v>
      </c>
      <c r="K353" s="71">
        <f t="shared" ref="K353" si="1395">IF(J352,K352/J352*100,0)</f>
        <v>0</v>
      </c>
      <c r="L353" s="71">
        <f t="shared" ref="L353" si="1396">IF(K352,L352/K352*100,0)</f>
        <v>0</v>
      </c>
      <c r="M353" s="136" t="s">
        <v>593</v>
      </c>
      <c r="N353" s="71">
        <f t="shared" ref="N353" si="1397">IF(M352,N352/M352*100,0)</f>
        <v>0</v>
      </c>
      <c r="O353" s="71">
        <f t="shared" ref="O353" si="1398">IF(N352,O352/N352*100,0)</f>
        <v>0</v>
      </c>
      <c r="P353" s="71">
        <f t="shared" ref="P353" si="1399">IF(O352,P352/O352*100,0)</f>
        <v>0</v>
      </c>
    </row>
    <row r="354" spans="1:16" s="15" customFormat="1" ht="15.75">
      <c r="A354" s="16">
        <v>603410</v>
      </c>
      <c r="B354" s="16">
        <f t="shared" si="1379"/>
        <v>601600130</v>
      </c>
      <c r="C354" s="16">
        <v>600130</v>
      </c>
      <c r="D354" s="138" t="str">
        <f>D292</f>
        <v>Бюджетообразующее предприятие 23</v>
      </c>
      <c r="E354" s="34" t="s">
        <v>109</v>
      </c>
      <c r="F354" s="160">
        <f t="shared" ref="F354:L354" si="1400">F230*12*F292/1000</f>
        <v>0</v>
      </c>
      <c r="G354" s="160">
        <f t="shared" si="1400"/>
        <v>0</v>
      </c>
      <c r="H354" s="160">
        <f t="shared" si="1400"/>
        <v>0</v>
      </c>
      <c r="I354" s="160">
        <f t="shared" si="1400"/>
        <v>0</v>
      </c>
      <c r="J354" s="160">
        <f t="shared" si="1400"/>
        <v>0</v>
      </c>
      <c r="K354" s="160">
        <f t="shared" si="1400"/>
        <v>0</v>
      </c>
      <c r="L354" s="160">
        <f t="shared" si="1400"/>
        <v>0</v>
      </c>
      <c r="M354" s="160">
        <f>M230*3*M292/1000</f>
        <v>0</v>
      </c>
      <c r="N354" s="160">
        <f t="shared" ref="N354:P354" si="1401">N230*3*N292/1000</f>
        <v>0</v>
      </c>
      <c r="O354" s="160">
        <f t="shared" si="1401"/>
        <v>0</v>
      </c>
      <c r="P354" s="160">
        <f t="shared" si="1401"/>
        <v>0</v>
      </c>
    </row>
    <row r="355" spans="1:16" s="15" customFormat="1" ht="15.75">
      <c r="A355" s="16">
        <v>603420</v>
      </c>
      <c r="B355" s="16">
        <f t="shared" si="1379"/>
        <v>601601130</v>
      </c>
      <c r="C355" s="16">
        <v>601130</v>
      </c>
      <c r="D355" s="72" t="s">
        <v>113</v>
      </c>
      <c r="E355" s="102" t="s">
        <v>628</v>
      </c>
      <c r="F355" s="136" t="s">
        <v>593</v>
      </c>
      <c r="G355" s="71">
        <f>IF(F354,G354/F354*100,0)</f>
        <v>0</v>
      </c>
      <c r="H355" s="71">
        <f t="shared" ref="H355" si="1402">IF(G354,H354/G354*100,0)</f>
        <v>0</v>
      </c>
      <c r="I355" s="71">
        <f t="shared" ref="I355" si="1403">IF(H354,I354/H354*100,0)</f>
        <v>0</v>
      </c>
      <c r="J355" s="71">
        <f t="shared" ref="J355" si="1404">IF(I354,J354/I354*100,0)</f>
        <v>0</v>
      </c>
      <c r="K355" s="71">
        <f t="shared" ref="K355" si="1405">IF(J354,K354/J354*100,0)</f>
        <v>0</v>
      </c>
      <c r="L355" s="71">
        <f t="shared" ref="L355" si="1406">IF(K354,L354/K354*100,0)</f>
        <v>0</v>
      </c>
      <c r="M355" s="136" t="s">
        <v>593</v>
      </c>
      <c r="N355" s="71">
        <f t="shared" ref="N355" si="1407">IF(M354,N354/M354*100,0)</f>
        <v>0</v>
      </c>
      <c r="O355" s="71">
        <f t="shared" ref="O355" si="1408">IF(N354,O354/N354*100,0)</f>
        <v>0</v>
      </c>
      <c r="P355" s="71">
        <f t="shared" ref="P355" si="1409">IF(O354,P354/O354*100,0)</f>
        <v>0</v>
      </c>
    </row>
    <row r="356" spans="1:16" s="15" customFormat="1" ht="15.75">
      <c r="A356" s="16">
        <v>603430</v>
      </c>
      <c r="B356" s="16">
        <f t="shared" si="1379"/>
        <v>601600140</v>
      </c>
      <c r="C356" s="16">
        <v>600140</v>
      </c>
      <c r="D356" s="138" t="str">
        <f>D294</f>
        <v>Бюджетообразующее предприятие 24</v>
      </c>
      <c r="E356" s="34" t="s">
        <v>109</v>
      </c>
      <c r="F356" s="160">
        <f t="shared" ref="F356:L356" si="1410">F232*12*F294/1000</f>
        <v>0</v>
      </c>
      <c r="G356" s="160">
        <f t="shared" si="1410"/>
        <v>0</v>
      </c>
      <c r="H356" s="160">
        <f t="shared" si="1410"/>
        <v>0</v>
      </c>
      <c r="I356" s="160">
        <f t="shared" si="1410"/>
        <v>0</v>
      </c>
      <c r="J356" s="160">
        <f t="shared" si="1410"/>
        <v>0</v>
      </c>
      <c r="K356" s="160">
        <f t="shared" si="1410"/>
        <v>0</v>
      </c>
      <c r="L356" s="160">
        <f t="shared" si="1410"/>
        <v>0</v>
      </c>
      <c r="M356" s="160">
        <f>M232*3*M294/1000</f>
        <v>0</v>
      </c>
      <c r="N356" s="160">
        <f t="shared" ref="N356:P356" si="1411">N232*3*N294/1000</f>
        <v>0</v>
      </c>
      <c r="O356" s="160">
        <f t="shared" si="1411"/>
        <v>0</v>
      </c>
      <c r="P356" s="160">
        <f t="shared" si="1411"/>
        <v>0</v>
      </c>
    </row>
    <row r="357" spans="1:16" s="15" customFormat="1" ht="15.75">
      <c r="A357" s="16">
        <v>603440</v>
      </c>
      <c r="B357" s="16">
        <f t="shared" si="1379"/>
        <v>601601140</v>
      </c>
      <c r="C357" s="16">
        <v>601140</v>
      </c>
      <c r="D357" s="72" t="s">
        <v>113</v>
      </c>
      <c r="E357" s="102" t="s">
        <v>628</v>
      </c>
      <c r="F357" s="136" t="s">
        <v>593</v>
      </c>
      <c r="G357" s="71">
        <f>IF(F356,G356/F356*100,0)</f>
        <v>0</v>
      </c>
      <c r="H357" s="71">
        <f t="shared" ref="H357" si="1412">IF(G356,H356/G356*100,0)</f>
        <v>0</v>
      </c>
      <c r="I357" s="71">
        <f t="shared" ref="I357" si="1413">IF(H356,I356/H356*100,0)</f>
        <v>0</v>
      </c>
      <c r="J357" s="71">
        <f t="shared" ref="J357" si="1414">IF(I356,J356/I356*100,0)</f>
        <v>0</v>
      </c>
      <c r="K357" s="71">
        <f t="shared" ref="K357" si="1415">IF(J356,K356/J356*100,0)</f>
        <v>0</v>
      </c>
      <c r="L357" s="71">
        <f t="shared" ref="L357" si="1416">IF(K356,L356/K356*100,0)</f>
        <v>0</v>
      </c>
      <c r="M357" s="136" t="s">
        <v>593</v>
      </c>
      <c r="N357" s="71">
        <f t="shared" ref="N357" si="1417">IF(M356,N356/M356*100,0)</f>
        <v>0</v>
      </c>
      <c r="O357" s="71">
        <f t="shared" ref="O357" si="1418">IF(N356,O356/N356*100,0)</f>
        <v>0</v>
      </c>
      <c r="P357" s="71">
        <f t="shared" ref="P357" si="1419">IF(O356,P356/O356*100,0)</f>
        <v>0</v>
      </c>
    </row>
    <row r="358" spans="1:16" s="15" customFormat="1" ht="15.75">
      <c r="A358" s="16">
        <v>603450</v>
      </c>
      <c r="B358" s="16">
        <f t="shared" si="1379"/>
        <v>601600150</v>
      </c>
      <c r="C358" s="16">
        <v>600150</v>
      </c>
      <c r="D358" s="138" t="str">
        <f>D296</f>
        <v>Бюджетообразующее предприятие 25</v>
      </c>
      <c r="E358" s="34" t="s">
        <v>109</v>
      </c>
      <c r="F358" s="160">
        <f t="shared" ref="F358:L358" si="1420">F234*12*F296/1000</f>
        <v>0</v>
      </c>
      <c r="G358" s="160">
        <f t="shared" si="1420"/>
        <v>0</v>
      </c>
      <c r="H358" s="160">
        <f t="shared" si="1420"/>
        <v>0</v>
      </c>
      <c r="I358" s="160">
        <f t="shared" si="1420"/>
        <v>0</v>
      </c>
      <c r="J358" s="160">
        <f t="shared" si="1420"/>
        <v>0</v>
      </c>
      <c r="K358" s="160">
        <f t="shared" si="1420"/>
        <v>0</v>
      </c>
      <c r="L358" s="160">
        <f t="shared" si="1420"/>
        <v>0</v>
      </c>
      <c r="M358" s="160">
        <f>M234*3*M296/1000</f>
        <v>0</v>
      </c>
      <c r="N358" s="160">
        <f t="shared" ref="N358:P358" si="1421">N234*3*N296/1000</f>
        <v>0</v>
      </c>
      <c r="O358" s="160">
        <f t="shared" si="1421"/>
        <v>0</v>
      </c>
      <c r="P358" s="160">
        <f t="shared" si="1421"/>
        <v>0</v>
      </c>
    </row>
    <row r="359" spans="1:16" s="15" customFormat="1" ht="15.75">
      <c r="A359" s="16">
        <v>603460</v>
      </c>
      <c r="B359" s="16">
        <f t="shared" si="1379"/>
        <v>601601150</v>
      </c>
      <c r="C359" s="16">
        <v>601150</v>
      </c>
      <c r="D359" s="72" t="s">
        <v>113</v>
      </c>
      <c r="E359" s="102" t="s">
        <v>628</v>
      </c>
      <c r="F359" s="136" t="s">
        <v>593</v>
      </c>
      <c r="G359" s="71">
        <f>IF(F358,G358/F358*100,0)</f>
        <v>0</v>
      </c>
      <c r="H359" s="71">
        <f t="shared" ref="H359" si="1422">IF(G358,H358/G358*100,0)</f>
        <v>0</v>
      </c>
      <c r="I359" s="71">
        <f t="shared" ref="I359" si="1423">IF(H358,I358/H358*100,0)</f>
        <v>0</v>
      </c>
      <c r="J359" s="71">
        <f t="shared" ref="J359" si="1424">IF(I358,J358/I358*100,0)</f>
        <v>0</v>
      </c>
      <c r="K359" s="71">
        <f t="shared" ref="K359" si="1425">IF(J358,K358/J358*100,0)</f>
        <v>0</v>
      </c>
      <c r="L359" s="71">
        <f t="shared" ref="L359" si="1426">IF(K358,L358/K358*100,0)</f>
        <v>0</v>
      </c>
      <c r="M359" s="136" t="s">
        <v>593</v>
      </c>
      <c r="N359" s="71">
        <f t="shared" ref="N359" si="1427">IF(M358,N358/M358*100,0)</f>
        <v>0</v>
      </c>
      <c r="O359" s="71">
        <f t="shared" ref="O359" si="1428">IF(N358,O358/N358*100,0)</f>
        <v>0</v>
      </c>
      <c r="P359" s="71">
        <f t="shared" ref="P359" si="1429">IF(O358,P358/O358*100,0)</f>
        <v>0</v>
      </c>
    </row>
    <row r="360" spans="1:16" s="15" customFormat="1" ht="15.75">
      <c r="A360" s="16">
        <v>603470</v>
      </c>
      <c r="B360" s="16">
        <f t="shared" si="1379"/>
        <v>601600160</v>
      </c>
      <c r="C360" s="16">
        <v>600160</v>
      </c>
      <c r="D360" s="138" t="str">
        <f>D298</f>
        <v>Бюджетообразующее предприятие 26</v>
      </c>
      <c r="E360" s="34" t="s">
        <v>109</v>
      </c>
      <c r="F360" s="160">
        <f t="shared" ref="F360:L360" si="1430">F236*12*F298/1000</f>
        <v>0</v>
      </c>
      <c r="G360" s="160">
        <f t="shared" si="1430"/>
        <v>0</v>
      </c>
      <c r="H360" s="160">
        <f t="shared" si="1430"/>
        <v>0</v>
      </c>
      <c r="I360" s="160">
        <f t="shared" si="1430"/>
        <v>0</v>
      </c>
      <c r="J360" s="160">
        <f t="shared" si="1430"/>
        <v>0</v>
      </c>
      <c r="K360" s="160">
        <f t="shared" si="1430"/>
        <v>0</v>
      </c>
      <c r="L360" s="160">
        <f t="shared" si="1430"/>
        <v>0</v>
      </c>
      <c r="M360" s="160">
        <f>M236*3*M298/1000</f>
        <v>0</v>
      </c>
      <c r="N360" s="160">
        <f t="shared" ref="N360:P360" si="1431">N236*3*N298/1000</f>
        <v>0</v>
      </c>
      <c r="O360" s="160">
        <f t="shared" si="1431"/>
        <v>0</v>
      </c>
      <c r="P360" s="160">
        <f t="shared" si="1431"/>
        <v>0</v>
      </c>
    </row>
    <row r="361" spans="1:16" s="15" customFormat="1" ht="15.75">
      <c r="A361" s="16">
        <v>603480</v>
      </c>
      <c r="B361" s="16">
        <f t="shared" si="1379"/>
        <v>601601160</v>
      </c>
      <c r="C361" s="16">
        <v>601160</v>
      </c>
      <c r="D361" s="72" t="s">
        <v>113</v>
      </c>
      <c r="E361" s="102" t="s">
        <v>628</v>
      </c>
      <c r="F361" s="136" t="s">
        <v>593</v>
      </c>
      <c r="G361" s="71">
        <f>IF(F360,G360/F360*100,0)</f>
        <v>0</v>
      </c>
      <c r="H361" s="71">
        <f t="shared" ref="H361" si="1432">IF(G360,H360/G360*100,0)</f>
        <v>0</v>
      </c>
      <c r="I361" s="71">
        <f t="shared" ref="I361" si="1433">IF(H360,I360/H360*100,0)</f>
        <v>0</v>
      </c>
      <c r="J361" s="71">
        <f t="shared" ref="J361" si="1434">IF(I360,J360/I360*100,0)</f>
        <v>0</v>
      </c>
      <c r="K361" s="71">
        <f t="shared" ref="K361" si="1435">IF(J360,K360/J360*100,0)</f>
        <v>0</v>
      </c>
      <c r="L361" s="71">
        <f t="shared" ref="L361" si="1436">IF(K360,L360/K360*100,0)</f>
        <v>0</v>
      </c>
      <c r="M361" s="136" t="s">
        <v>593</v>
      </c>
      <c r="N361" s="71">
        <f t="shared" ref="N361" si="1437">IF(M360,N360/M360*100,0)</f>
        <v>0</v>
      </c>
      <c r="O361" s="71">
        <f t="shared" ref="O361" si="1438">IF(N360,O360/N360*100,0)</f>
        <v>0</v>
      </c>
      <c r="P361" s="71">
        <f t="shared" ref="P361" si="1439">IF(O360,P360/O360*100,0)</f>
        <v>0</v>
      </c>
    </row>
    <row r="362" spans="1:16" s="15" customFormat="1" ht="15.75">
      <c r="A362" s="16">
        <v>603490</v>
      </c>
      <c r="B362" s="16">
        <f t="shared" si="1379"/>
        <v>601600170</v>
      </c>
      <c r="C362" s="16">
        <v>600170</v>
      </c>
      <c r="D362" s="138" t="str">
        <f>D300</f>
        <v>Бюджетообразующее предприятие 27</v>
      </c>
      <c r="E362" s="34" t="s">
        <v>109</v>
      </c>
      <c r="F362" s="160">
        <f t="shared" ref="F362:L362" si="1440">F238*12*F300/1000</f>
        <v>0</v>
      </c>
      <c r="G362" s="160">
        <f t="shared" si="1440"/>
        <v>0</v>
      </c>
      <c r="H362" s="160">
        <f t="shared" si="1440"/>
        <v>0</v>
      </c>
      <c r="I362" s="160">
        <f t="shared" si="1440"/>
        <v>0</v>
      </c>
      <c r="J362" s="160">
        <f t="shared" si="1440"/>
        <v>0</v>
      </c>
      <c r="K362" s="160">
        <f t="shared" si="1440"/>
        <v>0</v>
      </c>
      <c r="L362" s="160">
        <f t="shared" si="1440"/>
        <v>0</v>
      </c>
      <c r="M362" s="160">
        <f>M238*3*M300/1000</f>
        <v>0</v>
      </c>
      <c r="N362" s="160">
        <f t="shared" ref="N362:P362" si="1441">N238*3*N300/1000</f>
        <v>0</v>
      </c>
      <c r="O362" s="160">
        <f t="shared" si="1441"/>
        <v>0</v>
      </c>
      <c r="P362" s="160">
        <f t="shared" si="1441"/>
        <v>0</v>
      </c>
    </row>
    <row r="363" spans="1:16" s="15" customFormat="1" ht="15.75">
      <c r="A363" s="16">
        <v>603500</v>
      </c>
      <c r="B363" s="16">
        <f t="shared" si="1379"/>
        <v>601601170</v>
      </c>
      <c r="C363" s="16">
        <v>601170</v>
      </c>
      <c r="D363" s="72" t="s">
        <v>113</v>
      </c>
      <c r="E363" s="102" t="s">
        <v>628</v>
      </c>
      <c r="F363" s="136" t="s">
        <v>593</v>
      </c>
      <c r="G363" s="71">
        <f>IF(F362,G362/F362*100,0)</f>
        <v>0</v>
      </c>
      <c r="H363" s="71">
        <f t="shared" ref="H363" si="1442">IF(G362,H362/G362*100,0)</f>
        <v>0</v>
      </c>
      <c r="I363" s="71">
        <f t="shared" ref="I363" si="1443">IF(H362,I362/H362*100,0)</f>
        <v>0</v>
      </c>
      <c r="J363" s="71">
        <f t="shared" ref="J363" si="1444">IF(I362,J362/I362*100,0)</f>
        <v>0</v>
      </c>
      <c r="K363" s="71">
        <f t="shared" ref="K363" si="1445">IF(J362,K362/J362*100,0)</f>
        <v>0</v>
      </c>
      <c r="L363" s="71">
        <f t="shared" ref="L363" si="1446">IF(K362,L362/K362*100,0)</f>
        <v>0</v>
      </c>
      <c r="M363" s="136" t="s">
        <v>593</v>
      </c>
      <c r="N363" s="71">
        <f t="shared" ref="N363" si="1447">IF(M362,N362/M362*100,0)</f>
        <v>0</v>
      </c>
      <c r="O363" s="71">
        <f t="shared" ref="O363" si="1448">IF(N362,O362/N362*100,0)</f>
        <v>0</v>
      </c>
      <c r="P363" s="71">
        <f t="shared" ref="P363" si="1449">IF(O362,P362/O362*100,0)</f>
        <v>0</v>
      </c>
    </row>
    <row r="364" spans="1:16" s="15" customFormat="1" ht="15.75">
      <c r="A364" s="16">
        <v>603510</v>
      </c>
      <c r="B364" s="16">
        <f t="shared" si="1379"/>
        <v>601600180</v>
      </c>
      <c r="C364" s="16">
        <v>600180</v>
      </c>
      <c r="D364" s="138" t="str">
        <f>D302</f>
        <v>Бюджетообразующее предприятие 28</v>
      </c>
      <c r="E364" s="34" t="s">
        <v>109</v>
      </c>
      <c r="F364" s="160">
        <f t="shared" ref="F364:L364" si="1450">F240*12*F302/1000</f>
        <v>0</v>
      </c>
      <c r="G364" s="160">
        <f t="shared" si="1450"/>
        <v>0</v>
      </c>
      <c r="H364" s="160">
        <f t="shared" si="1450"/>
        <v>0</v>
      </c>
      <c r="I364" s="160">
        <f t="shared" si="1450"/>
        <v>0</v>
      </c>
      <c r="J364" s="160">
        <f t="shared" si="1450"/>
        <v>0</v>
      </c>
      <c r="K364" s="160">
        <f t="shared" si="1450"/>
        <v>0</v>
      </c>
      <c r="L364" s="160">
        <f t="shared" si="1450"/>
        <v>0</v>
      </c>
      <c r="M364" s="160">
        <f>M240*3*M302/1000</f>
        <v>0</v>
      </c>
      <c r="N364" s="160">
        <f t="shared" ref="N364:P364" si="1451">N240*3*N302/1000</f>
        <v>0</v>
      </c>
      <c r="O364" s="160">
        <f t="shared" si="1451"/>
        <v>0</v>
      </c>
      <c r="P364" s="160">
        <f t="shared" si="1451"/>
        <v>0</v>
      </c>
    </row>
    <row r="365" spans="1:16" s="15" customFormat="1" ht="15.75">
      <c r="A365" s="16">
        <v>603520</v>
      </c>
      <c r="B365" s="16">
        <f t="shared" si="1379"/>
        <v>601601180</v>
      </c>
      <c r="C365" s="16">
        <v>601180</v>
      </c>
      <c r="D365" s="72" t="s">
        <v>113</v>
      </c>
      <c r="E365" s="102" t="s">
        <v>628</v>
      </c>
      <c r="F365" s="136" t="s">
        <v>593</v>
      </c>
      <c r="G365" s="71">
        <f>IF(F364,G364/F364*100,0)</f>
        <v>0</v>
      </c>
      <c r="H365" s="71">
        <f t="shared" ref="H365" si="1452">IF(G364,H364/G364*100,0)</f>
        <v>0</v>
      </c>
      <c r="I365" s="71">
        <f t="shared" ref="I365" si="1453">IF(H364,I364/H364*100,0)</f>
        <v>0</v>
      </c>
      <c r="J365" s="71">
        <f t="shared" ref="J365" si="1454">IF(I364,J364/I364*100,0)</f>
        <v>0</v>
      </c>
      <c r="K365" s="71">
        <f t="shared" ref="K365" si="1455">IF(J364,K364/J364*100,0)</f>
        <v>0</v>
      </c>
      <c r="L365" s="71">
        <f t="shared" ref="L365" si="1456">IF(K364,L364/K364*100,0)</f>
        <v>0</v>
      </c>
      <c r="M365" s="136" t="s">
        <v>593</v>
      </c>
      <c r="N365" s="71">
        <f t="shared" ref="N365" si="1457">IF(M364,N364/M364*100,0)</f>
        <v>0</v>
      </c>
      <c r="O365" s="71">
        <f t="shared" ref="O365" si="1458">IF(N364,O364/N364*100,0)</f>
        <v>0</v>
      </c>
      <c r="P365" s="71">
        <f t="shared" ref="P365" si="1459">IF(O364,P364/O364*100,0)</f>
        <v>0</v>
      </c>
    </row>
    <row r="366" spans="1:16" s="15" customFormat="1" ht="15.75">
      <c r="A366" s="16">
        <v>603530</v>
      </c>
      <c r="B366" s="16">
        <f t="shared" si="1379"/>
        <v>601600190</v>
      </c>
      <c r="C366" s="16">
        <v>600190</v>
      </c>
      <c r="D366" s="138" t="str">
        <f>D304</f>
        <v>Бюджетообразующее предприятие 29</v>
      </c>
      <c r="E366" s="34" t="s">
        <v>109</v>
      </c>
      <c r="F366" s="160">
        <f t="shared" ref="F366:L366" si="1460">F242*12*F304/1000</f>
        <v>0</v>
      </c>
      <c r="G366" s="160">
        <f t="shared" si="1460"/>
        <v>0</v>
      </c>
      <c r="H366" s="160">
        <f t="shared" si="1460"/>
        <v>0</v>
      </c>
      <c r="I366" s="160">
        <f t="shared" si="1460"/>
        <v>0</v>
      </c>
      <c r="J366" s="160">
        <f t="shared" si="1460"/>
        <v>0</v>
      </c>
      <c r="K366" s="160">
        <f t="shared" si="1460"/>
        <v>0</v>
      </c>
      <c r="L366" s="160">
        <f t="shared" si="1460"/>
        <v>0</v>
      </c>
      <c r="M366" s="160">
        <f>M242*3*M304/1000</f>
        <v>0</v>
      </c>
      <c r="N366" s="160">
        <f t="shared" ref="N366:P366" si="1461">N242*3*N304/1000</f>
        <v>0</v>
      </c>
      <c r="O366" s="160">
        <f t="shared" si="1461"/>
        <v>0</v>
      </c>
      <c r="P366" s="160">
        <f t="shared" si="1461"/>
        <v>0</v>
      </c>
    </row>
    <row r="367" spans="1:16" s="15" customFormat="1" ht="15.75">
      <c r="A367" s="16">
        <v>603540</v>
      </c>
      <c r="B367" s="16">
        <f t="shared" si="1379"/>
        <v>601601190</v>
      </c>
      <c r="C367" s="16">
        <v>601190</v>
      </c>
      <c r="D367" s="72" t="s">
        <v>113</v>
      </c>
      <c r="E367" s="102" t="s">
        <v>628</v>
      </c>
      <c r="F367" s="136" t="s">
        <v>593</v>
      </c>
      <c r="G367" s="71">
        <f>IF(F366,G366/F366*100,0)</f>
        <v>0</v>
      </c>
      <c r="H367" s="71">
        <f t="shared" ref="H367" si="1462">IF(G366,H366/G366*100,0)</f>
        <v>0</v>
      </c>
      <c r="I367" s="71">
        <f t="shared" ref="I367" si="1463">IF(H366,I366/H366*100,0)</f>
        <v>0</v>
      </c>
      <c r="J367" s="71">
        <f t="shared" ref="J367" si="1464">IF(I366,J366/I366*100,0)</f>
        <v>0</v>
      </c>
      <c r="K367" s="71">
        <f t="shared" ref="K367" si="1465">IF(J366,K366/J366*100,0)</f>
        <v>0</v>
      </c>
      <c r="L367" s="71">
        <f t="shared" ref="L367" si="1466">IF(K366,L366/K366*100,0)</f>
        <v>0</v>
      </c>
      <c r="M367" s="136" t="s">
        <v>593</v>
      </c>
      <c r="N367" s="71">
        <f t="shared" ref="N367" si="1467">IF(M366,N366/M366*100,0)</f>
        <v>0</v>
      </c>
      <c r="O367" s="71">
        <f t="shared" ref="O367" si="1468">IF(N366,O366/N366*100,0)</f>
        <v>0</v>
      </c>
      <c r="P367" s="71">
        <f t="shared" ref="P367" si="1469">IF(O366,P366/O366*100,0)</f>
        <v>0</v>
      </c>
    </row>
    <row r="368" spans="1:16" s="15" customFormat="1" ht="15.75">
      <c r="A368" s="16">
        <v>603550</v>
      </c>
      <c r="B368" s="16">
        <f t="shared" si="1379"/>
        <v>601600200</v>
      </c>
      <c r="C368" s="16">
        <v>600200</v>
      </c>
      <c r="D368" s="138" t="str">
        <f>D306</f>
        <v>Бюджетообразующее предприятие 30</v>
      </c>
      <c r="E368" s="34" t="s">
        <v>109</v>
      </c>
      <c r="F368" s="160">
        <f t="shared" ref="F368" si="1470">F244*12*F306/1000</f>
        <v>0</v>
      </c>
      <c r="G368" s="160">
        <f t="shared" ref="G368:L368" si="1471">G206*12*G306/1000</f>
        <v>0</v>
      </c>
      <c r="H368" s="160">
        <f t="shared" si="1471"/>
        <v>0</v>
      </c>
      <c r="I368" s="160">
        <f t="shared" si="1471"/>
        <v>0</v>
      </c>
      <c r="J368" s="160">
        <f t="shared" si="1471"/>
        <v>0</v>
      </c>
      <c r="K368" s="160">
        <f t="shared" si="1471"/>
        <v>0</v>
      </c>
      <c r="L368" s="160">
        <f t="shared" si="1471"/>
        <v>0</v>
      </c>
      <c r="M368" s="160">
        <f>M206*3*M306/1000</f>
        <v>0</v>
      </c>
      <c r="N368" s="160">
        <f>N206*3*N306/1000</f>
        <v>0</v>
      </c>
      <c r="O368" s="160">
        <f>O206*3*O306/1000</f>
        <v>0</v>
      </c>
      <c r="P368" s="160">
        <f>P206*3*P306/1000</f>
        <v>0</v>
      </c>
    </row>
    <row r="369" spans="1:21" s="15" customFormat="1" ht="15.75">
      <c r="A369" s="16">
        <v>603560</v>
      </c>
      <c r="B369" s="16">
        <f t="shared" si="1379"/>
        <v>601601200</v>
      </c>
      <c r="C369" s="16">
        <v>601200</v>
      </c>
      <c r="D369" s="72" t="s">
        <v>113</v>
      </c>
      <c r="E369" s="102" t="s">
        <v>628</v>
      </c>
      <c r="F369" s="136" t="s">
        <v>593</v>
      </c>
      <c r="G369" s="71">
        <f>IF(F368,G368/F368*100,0)</f>
        <v>0</v>
      </c>
      <c r="H369" s="71">
        <f t="shared" ref="H369" si="1472">IF(G368,H368/G368*100,0)</f>
        <v>0</v>
      </c>
      <c r="I369" s="71">
        <f t="shared" ref="I369" si="1473">IF(H368,I368/H368*100,0)</f>
        <v>0</v>
      </c>
      <c r="J369" s="71">
        <f t="shared" ref="J369" si="1474">IF(I368,J368/I368*100,0)</f>
        <v>0</v>
      </c>
      <c r="K369" s="71">
        <f t="shared" ref="K369" si="1475">IF(J368,K368/J368*100,0)</f>
        <v>0</v>
      </c>
      <c r="L369" s="71">
        <f t="shared" ref="L369" si="1476">IF(K368,L368/K368*100,0)</f>
        <v>0</v>
      </c>
      <c r="M369" s="136" t="s">
        <v>593</v>
      </c>
      <c r="N369" s="71">
        <f t="shared" ref="N369" si="1477">IF(M368,N368/M368*100,0)</f>
        <v>0</v>
      </c>
      <c r="O369" s="71">
        <f t="shared" ref="O369" si="1478">IF(N368,O368/N368*100,0)</f>
        <v>0</v>
      </c>
      <c r="P369" s="71">
        <f t="shared" ref="P369" si="1479">IF(O368,P368/O368*100,0)</f>
        <v>0</v>
      </c>
    </row>
    <row r="370" spans="1:21" s="15" customFormat="1" ht="15.75">
      <c r="A370" s="16">
        <v>603570</v>
      </c>
      <c r="B370" s="20"/>
      <c r="C370" s="21"/>
      <c r="D370" s="38"/>
      <c r="E370" s="81"/>
      <c r="F370" s="78"/>
      <c r="G370" s="78"/>
      <c r="H370" s="78"/>
      <c r="I370" s="78"/>
      <c r="J370" s="78"/>
      <c r="K370" s="78"/>
      <c r="L370" s="78"/>
      <c r="M370" s="78"/>
      <c r="N370" s="78"/>
      <c r="O370" s="78"/>
      <c r="P370" s="78"/>
    </row>
    <row r="371" spans="1:21" s="15" customFormat="1" ht="15.75" customHeight="1">
      <c r="A371" s="16">
        <v>603580</v>
      </c>
      <c r="B371" s="20"/>
      <c r="C371" s="21"/>
      <c r="D371" s="38"/>
      <c r="E371" s="82"/>
      <c r="F371" s="83"/>
      <c r="G371" s="83"/>
      <c r="H371" s="83"/>
      <c r="I371" s="83"/>
      <c r="J371" s="83"/>
      <c r="K371" s="84"/>
      <c r="L371" s="74"/>
      <c r="M371" s="74"/>
      <c r="O371" s="74"/>
      <c r="P371" s="85" t="s">
        <v>78</v>
      </c>
    </row>
    <row r="372" spans="1:21" s="15" customFormat="1" ht="15.75" customHeight="1">
      <c r="A372" s="16">
        <v>603590</v>
      </c>
      <c r="B372" s="20"/>
      <c r="C372" s="55"/>
      <c r="D372" s="194" t="s">
        <v>128</v>
      </c>
      <c r="E372" s="194"/>
      <c r="F372" s="194"/>
      <c r="G372" s="194"/>
      <c r="H372" s="194"/>
      <c r="I372" s="194"/>
      <c r="J372" s="194"/>
      <c r="K372" s="194"/>
      <c r="L372" s="194"/>
      <c r="M372" s="194"/>
      <c r="N372" s="194"/>
      <c r="O372" s="194"/>
      <c r="P372" s="194"/>
    </row>
    <row r="373" spans="1:21" s="15" customFormat="1" ht="15.75" customHeight="1">
      <c r="A373" s="16">
        <v>603600</v>
      </c>
      <c r="B373" s="20"/>
      <c r="C373" s="54"/>
      <c r="D373" s="184" t="s">
        <v>630</v>
      </c>
      <c r="E373" s="184"/>
      <c r="F373" s="184"/>
      <c r="G373" s="184"/>
      <c r="H373" s="184"/>
      <c r="I373" s="184"/>
      <c r="J373" s="184"/>
      <c r="K373" s="184"/>
      <c r="L373" s="184"/>
      <c r="M373" s="184"/>
      <c r="N373" s="184"/>
      <c r="O373" s="184"/>
      <c r="P373" s="184"/>
    </row>
    <row r="374" spans="1:21" s="15" customFormat="1" ht="14.25" customHeight="1">
      <c r="A374" s="16">
        <v>603610</v>
      </c>
      <c r="B374" s="20"/>
      <c r="C374" s="21"/>
      <c r="D374" s="62"/>
      <c r="E374" s="63"/>
      <c r="F374" s="56"/>
      <c r="G374" s="56"/>
      <c r="H374" s="56"/>
      <c r="I374" s="56"/>
      <c r="J374" s="56"/>
      <c r="K374" s="56"/>
      <c r="L374" s="56"/>
      <c r="M374" s="21"/>
    </row>
    <row r="375" spans="1:21" s="15" customFormat="1" ht="14.25" customHeight="1">
      <c r="A375" s="16">
        <v>603620</v>
      </c>
      <c r="B375" s="173" t="s">
        <v>69</v>
      </c>
      <c r="C375" s="174" t="s">
        <v>70</v>
      </c>
      <c r="D375" s="176" t="s">
        <v>0</v>
      </c>
      <c r="E375" s="178" t="s">
        <v>12</v>
      </c>
      <c r="F375" s="27">
        <v>2019</v>
      </c>
      <c r="G375" s="27">
        <v>2020</v>
      </c>
      <c r="H375" s="27">
        <v>2021</v>
      </c>
      <c r="I375" s="27">
        <v>2022</v>
      </c>
      <c r="J375" s="27">
        <v>2023</v>
      </c>
      <c r="K375" s="27">
        <v>2024</v>
      </c>
      <c r="L375" s="27">
        <v>2025</v>
      </c>
      <c r="M375" s="27">
        <v>2019</v>
      </c>
      <c r="N375" s="27">
        <v>2020</v>
      </c>
      <c r="O375" s="27">
        <v>2021</v>
      </c>
      <c r="P375" s="27">
        <v>2022</v>
      </c>
    </row>
    <row r="376" spans="1:21" s="15" customFormat="1" ht="16.5" customHeight="1">
      <c r="A376" s="16">
        <v>603630</v>
      </c>
      <c r="B376" s="173" t="s">
        <v>9</v>
      </c>
      <c r="C376" s="175" t="s">
        <v>9</v>
      </c>
      <c r="D376" s="177"/>
      <c r="E376" s="179"/>
      <c r="F376" s="27" t="s">
        <v>1</v>
      </c>
      <c r="G376" s="27" t="s">
        <v>1</v>
      </c>
      <c r="H376" s="27" t="s">
        <v>1</v>
      </c>
      <c r="I376" s="27" t="s">
        <v>2</v>
      </c>
      <c r="J376" s="69" t="s">
        <v>3</v>
      </c>
      <c r="K376" s="69" t="s">
        <v>3</v>
      </c>
      <c r="L376" s="69" t="s">
        <v>3</v>
      </c>
      <c r="M376" s="27" t="s">
        <v>81</v>
      </c>
      <c r="N376" s="27" t="s">
        <v>81</v>
      </c>
      <c r="O376" s="27" t="s">
        <v>81</v>
      </c>
      <c r="P376" s="27" t="s">
        <v>81</v>
      </c>
    </row>
    <row r="377" spans="1:21" s="15" customFormat="1" ht="4.5" hidden="1" customHeight="1">
      <c r="A377" s="16">
        <v>603640</v>
      </c>
      <c r="B377" s="16">
        <f t="shared" si="631"/>
        <v>601</v>
      </c>
      <c r="C377" s="61"/>
      <c r="D377" s="35"/>
      <c r="E377" s="35"/>
      <c r="F377" s="37"/>
      <c r="G377" s="37"/>
      <c r="H377" s="37"/>
      <c r="I377" s="37"/>
      <c r="J377" s="37"/>
      <c r="K377" s="37"/>
      <c r="L377" s="37"/>
      <c r="M377" s="37"/>
      <c r="N377" s="37"/>
      <c r="O377" s="37"/>
      <c r="P377" s="37"/>
    </row>
    <row r="378" spans="1:21" s="15" customFormat="1" ht="39">
      <c r="A378" s="16">
        <v>603650</v>
      </c>
      <c r="B378" s="16">
        <f t="shared" si="631"/>
        <v>601700000</v>
      </c>
      <c r="C378" s="16">
        <v>700000</v>
      </c>
      <c r="D378" s="134" t="s">
        <v>659</v>
      </c>
      <c r="E378" s="34" t="s">
        <v>112</v>
      </c>
      <c r="F378" s="163">
        <f t="shared" ref="F378:P378" si="1480">ROUND(F380+F381+F382+F383+F384+F385+F386+F387+F388+F389+F390+F391+F392+F393+F394+F395+F396+F397+F398,2)</f>
        <v>0</v>
      </c>
      <c r="G378" s="163">
        <f t="shared" si="1480"/>
        <v>0</v>
      </c>
      <c r="H378" s="163">
        <f t="shared" si="1480"/>
        <v>0</v>
      </c>
      <c r="I378" s="163">
        <f t="shared" si="1480"/>
        <v>0</v>
      </c>
      <c r="J378" s="163">
        <f t="shared" si="1480"/>
        <v>0</v>
      </c>
      <c r="K378" s="163">
        <f t="shared" si="1480"/>
        <v>0</v>
      </c>
      <c r="L378" s="163">
        <f t="shared" si="1480"/>
        <v>0</v>
      </c>
      <c r="M378" s="163">
        <f t="shared" si="1480"/>
        <v>0</v>
      </c>
      <c r="N378" s="163">
        <f t="shared" si="1480"/>
        <v>0</v>
      </c>
      <c r="O378" s="163">
        <f t="shared" si="1480"/>
        <v>0</v>
      </c>
      <c r="P378" s="163">
        <f t="shared" si="1480"/>
        <v>0</v>
      </c>
      <c r="R378" s="124" t="s">
        <v>594</v>
      </c>
    </row>
    <row r="379" spans="1:21" s="15" customFormat="1" ht="31.5">
      <c r="A379" s="16">
        <v>603660</v>
      </c>
      <c r="B379" s="16"/>
      <c r="C379" s="16"/>
      <c r="D379" s="73" t="s">
        <v>116</v>
      </c>
      <c r="E379" s="35"/>
      <c r="F379" s="37"/>
      <c r="G379" s="37"/>
      <c r="H379" s="37"/>
      <c r="I379" s="37"/>
      <c r="J379" s="37"/>
      <c r="K379" s="37"/>
      <c r="L379" s="37"/>
      <c r="M379" s="37"/>
      <c r="N379" s="37"/>
      <c r="O379" s="37"/>
      <c r="P379" s="37"/>
      <c r="R379" s="124" t="s">
        <v>595</v>
      </c>
    </row>
    <row r="380" spans="1:21" s="15" customFormat="1" ht="15.75">
      <c r="A380" s="16">
        <v>603670</v>
      </c>
      <c r="B380" s="16">
        <f t="shared" si="631"/>
        <v>601700010</v>
      </c>
      <c r="C380" s="16">
        <v>700010</v>
      </c>
      <c r="D380" s="103" t="s">
        <v>606</v>
      </c>
      <c r="E380" s="33" t="s">
        <v>112</v>
      </c>
      <c r="F380" s="162"/>
      <c r="G380" s="162"/>
      <c r="H380" s="162"/>
      <c r="I380" s="162"/>
      <c r="J380" s="162"/>
      <c r="K380" s="162"/>
      <c r="L380" s="162"/>
      <c r="M380" s="162"/>
      <c r="N380" s="162"/>
      <c r="O380" s="162"/>
      <c r="P380" s="162"/>
      <c r="R380" s="123"/>
    </row>
    <row r="381" spans="1:21" s="15" customFormat="1" ht="15.75">
      <c r="A381" s="16">
        <v>603680</v>
      </c>
      <c r="B381" s="16">
        <f t="shared" si="631"/>
        <v>601700020</v>
      </c>
      <c r="C381" s="16">
        <v>700020</v>
      </c>
      <c r="D381" s="103" t="s">
        <v>607</v>
      </c>
      <c r="E381" s="33" t="s">
        <v>112</v>
      </c>
      <c r="F381" s="162"/>
      <c r="G381" s="162"/>
      <c r="H381" s="162"/>
      <c r="I381" s="162"/>
      <c r="J381" s="162"/>
      <c r="K381" s="162"/>
      <c r="L381" s="162"/>
      <c r="M381" s="162"/>
      <c r="N381" s="162"/>
      <c r="O381" s="162"/>
      <c r="P381" s="162"/>
    </row>
    <row r="382" spans="1:21" s="15" customFormat="1" ht="15.75">
      <c r="A382" s="16">
        <v>603690</v>
      </c>
      <c r="B382" s="16">
        <f t="shared" si="631"/>
        <v>601700030</v>
      </c>
      <c r="C382" s="16">
        <v>700030</v>
      </c>
      <c r="D382" s="103" t="s">
        <v>608</v>
      </c>
      <c r="E382" s="33" t="s">
        <v>112</v>
      </c>
      <c r="F382" s="162"/>
      <c r="G382" s="162"/>
      <c r="H382" s="162"/>
      <c r="I382" s="162"/>
      <c r="J382" s="162"/>
      <c r="K382" s="162"/>
      <c r="L382" s="162"/>
      <c r="M382" s="162"/>
      <c r="N382" s="162"/>
      <c r="O382" s="162"/>
      <c r="P382" s="162"/>
      <c r="R382" s="182" t="s">
        <v>629</v>
      </c>
      <c r="S382" s="182"/>
      <c r="T382" s="182"/>
      <c r="U382" s="182"/>
    </row>
    <row r="383" spans="1:21" s="15" customFormat="1" ht="15.75">
      <c r="A383" s="16">
        <v>603700</v>
      </c>
      <c r="B383" s="16">
        <f t="shared" si="631"/>
        <v>601700040</v>
      </c>
      <c r="C383" s="16">
        <v>700040</v>
      </c>
      <c r="D383" s="103" t="s">
        <v>609</v>
      </c>
      <c r="E383" s="33" t="s">
        <v>112</v>
      </c>
      <c r="F383" s="162"/>
      <c r="G383" s="162"/>
      <c r="H383" s="162"/>
      <c r="I383" s="162"/>
      <c r="J383" s="162"/>
      <c r="K383" s="162"/>
      <c r="L383" s="162"/>
      <c r="M383" s="162"/>
      <c r="N383" s="162"/>
      <c r="O383" s="162"/>
      <c r="P383" s="162"/>
      <c r="R383" s="182"/>
      <c r="S383" s="182"/>
      <c r="T383" s="182"/>
      <c r="U383" s="182"/>
    </row>
    <row r="384" spans="1:21" s="15" customFormat="1" ht="15.75">
      <c r="A384" s="16">
        <v>603710</v>
      </c>
      <c r="B384" s="16">
        <f t="shared" si="631"/>
        <v>601700050</v>
      </c>
      <c r="C384" s="16">
        <v>700050</v>
      </c>
      <c r="D384" s="103" t="s">
        <v>610</v>
      </c>
      <c r="E384" s="34" t="s">
        <v>112</v>
      </c>
      <c r="F384" s="162"/>
      <c r="G384" s="162"/>
      <c r="H384" s="162"/>
      <c r="I384" s="162"/>
      <c r="J384" s="162"/>
      <c r="K384" s="162"/>
      <c r="L384" s="162"/>
      <c r="M384" s="162"/>
      <c r="N384" s="162"/>
      <c r="O384" s="162"/>
      <c r="P384" s="162"/>
      <c r="R384" s="182"/>
      <c r="S384" s="182"/>
      <c r="T384" s="182"/>
      <c r="U384" s="182"/>
    </row>
    <row r="385" spans="1:21" s="15" customFormat="1" ht="15.75">
      <c r="A385" s="16">
        <v>603720</v>
      </c>
      <c r="B385" s="16">
        <f t="shared" si="631"/>
        <v>601700060</v>
      </c>
      <c r="C385" s="16">
        <v>700060</v>
      </c>
      <c r="D385" s="103" t="s">
        <v>611</v>
      </c>
      <c r="E385" s="34" t="s">
        <v>112</v>
      </c>
      <c r="F385" s="162"/>
      <c r="G385" s="162"/>
      <c r="H385" s="162"/>
      <c r="I385" s="162"/>
      <c r="J385" s="162"/>
      <c r="K385" s="162"/>
      <c r="L385" s="162"/>
      <c r="M385" s="162"/>
      <c r="N385" s="162"/>
      <c r="O385" s="162"/>
      <c r="P385" s="162"/>
      <c r="R385" s="182"/>
      <c r="S385" s="182"/>
      <c r="T385" s="182"/>
      <c r="U385" s="182"/>
    </row>
    <row r="386" spans="1:21" s="15" customFormat="1" ht="15.75">
      <c r="A386" s="16">
        <v>603730</v>
      </c>
      <c r="B386" s="16">
        <f t="shared" si="631"/>
        <v>601700070</v>
      </c>
      <c r="C386" s="16">
        <v>700070</v>
      </c>
      <c r="D386" s="103" t="s">
        <v>612</v>
      </c>
      <c r="E386" s="34" t="s">
        <v>112</v>
      </c>
      <c r="F386" s="162"/>
      <c r="G386" s="162"/>
      <c r="H386" s="162"/>
      <c r="I386" s="162"/>
      <c r="J386" s="162"/>
      <c r="K386" s="162"/>
      <c r="L386" s="162"/>
      <c r="M386" s="162"/>
      <c r="N386" s="162"/>
      <c r="O386" s="162"/>
      <c r="P386" s="162"/>
      <c r="R386" s="182"/>
      <c r="S386" s="182"/>
      <c r="T386" s="182"/>
      <c r="U386" s="182"/>
    </row>
    <row r="387" spans="1:21" s="15" customFormat="1" ht="15.75">
      <c r="A387" s="16">
        <v>603740</v>
      </c>
      <c r="B387" s="16">
        <f t="shared" ref="B387:B392" si="1481">VALUE(CONCATENATE($A$2,$C$4,C387))</f>
        <v>601700080</v>
      </c>
      <c r="C387" s="16">
        <v>700080</v>
      </c>
      <c r="D387" s="103" t="s">
        <v>613</v>
      </c>
      <c r="E387" s="34" t="s">
        <v>112</v>
      </c>
      <c r="F387" s="162"/>
      <c r="G387" s="162"/>
      <c r="H387" s="162"/>
      <c r="I387" s="162"/>
      <c r="J387" s="162"/>
      <c r="K387" s="162"/>
      <c r="L387" s="162"/>
      <c r="M387" s="162"/>
      <c r="N387" s="162"/>
      <c r="O387" s="162"/>
      <c r="P387" s="162"/>
    </row>
    <row r="388" spans="1:21" s="15" customFormat="1" ht="15.75">
      <c r="A388" s="16">
        <v>603750</v>
      </c>
      <c r="B388" s="16">
        <f t="shared" si="1481"/>
        <v>601700090</v>
      </c>
      <c r="C388" s="16">
        <v>700090</v>
      </c>
      <c r="D388" s="103" t="s">
        <v>614</v>
      </c>
      <c r="E388" s="34" t="s">
        <v>112</v>
      </c>
      <c r="F388" s="162"/>
      <c r="G388" s="162"/>
      <c r="H388" s="162"/>
      <c r="I388" s="162"/>
      <c r="J388" s="162"/>
      <c r="K388" s="162"/>
      <c r="L388" s="162"/>
      <c r="M388" s="162"/>
      <c r="N388" s="162"/>
      <c r="O388" s="162"/>
      <c r="P388" s="162"/>
    </row>
    <row r="389" spans="1:21" s="15" customFormat="1" ht="15.75">
      <c r="A389" s="16">
        <v>603760</v>
      </c>
      <c r="B389" s="16">
        <f t="shared" si="1481"/>
        <v>601700100</v>
      </c>
      <c r="C389" s="16">
        <v>700100</v>
      </c>
      <c r="D389" s="103" t="s">
        <v>615</v>
      </c>
      <c r="E389" s="33" t="s">
        <v>112</v>
      </c>
      <c r="F389" s="162"/>
      <c r="G389" s="162"/>
      <c r="H389" s="162"/>
      <c r="I389" s="162"/>
      <c r="J389" s="162"/>
      <c r="K389" s="162"/>
      <c r="L389" s="162"/>
      <c r="M389" s="162"/>
      <c r="N389" s="162"/>
      <c r="O389" s="162"/>
      <c r="P389" s="162"/>
    </row>
    <row r="390" spans="1:21" s="15" customFormat="1" ht="15.75">
      <c r="A390" s="16">
        <v>603770</v>
      </c>
      <c r="B390" s="16">
        <f t="shared" si="1481"/>
        <v>601700110</v>
      </c>
      <c r="C390" s="16">
        <v>700110</v>
      </c>
      <c r="D390" s="103" t="s">
        <v>616</v>
      </c>
      <c r="E390" s="33" t="s">
        <v>112</v>
      </c>
      <c r="F390" s="162"/>
      <c r="G390" s="162"/>
      <c r="H390" s="162"/>
      <c r="I390" s="162"/>
      <c r="J390" s="162"/>
      <c r="K390" s="162"/>
      <c r="L390" s="162"/>
      <c r="M390" s="162"/>
      <c r="N390" s="162"/>
      <c r="O390" s="162"/>
      <c r="P390" s="162"/>
    </row>
    <row r="391" spans="1:21" s="15" customFormat="1" ht="15.75">
      <c r="A391" s="16">
        <v>603780</v>
      </c>
      <c r="B391" s="16">
        <f t="shared" si="1481"/>
        <v>601700120</v>
      </c>
      <c r="C391" s="16">
        <v>700120</v>
      </c>
      <c r="D391" s="103" t="s">
        <v>617</v>
      </c>
      <c r="E391" s="33" t="s">
        <v>112</v>
      </c>
      <c r="F391" s="162"/>
      <c r="G391" s="162"/>
      <c r="H391" s="162"/>
      <c r="I391" s="162"/>
      <c r="J391" s="162"/>
      <c r="K391" s="162"/>
      <c r="L391" s="162"/>
      <c r="M391" s="162"/>
      <c r="N391" s="162"/>
      <c r="O391" s="162"/>
      <c r="P391" s="162"/>
    </row>
    <row r="392" spans="1:21" s="15" customFormat="1" ht="15.75">
      <c r="A392" s="16">
        <v>603790</v>
      </c>
      <c r="B392" s="16">
        <f t="shared" si="1481"/>
        <v>601700130</v>
      </c>
      <c r="C392" s="16">
        <v>700130</v>
      </c>
      <c r="D392" s="103" t="s">
        <v>618</v>
      </c>
      <c r="E392" s="33" t="s">
        <v>112</v>
      </c>
      <c r="F392" s="162"/>
      <c r="G392" s="162"/>
      <c r="H392" s="162"/>
      <c r="I392" s="162"/>
      <c r="J392" s="162"/>
      <c r="K392" s="162"/>
      <c r="L392" s="162"/>
      <c r="M392" s="162"/>
      <c r="N392" s="162"/>
      <c r="O392" s="162"/>
      <c r="P392" s="162"/>
    </row>
    <row r="393" spans="1:21" s="15" customFormat="1" ht="15.75">
      <c r="A393" s="16">
        <v>603800</v>
      </c>
      <c r="B393" s="16">
        <f t="shared" ref="B393:B398" si="1482">VALUE(CONCATENATE($A$2,$C$4,C393))</f>
        <v>601700140</v>
      </c>
      <c r="C393" s="16">
        <v>700140</v>
      </c>
      <c r="D393" s="103" t="s">
        <v>619</v>
      </c>
      <c r="E393" s="33" t="s">
        <v>112</v>
      </c>
      <c r="F393" s="162"/>
      <c r="G393" s="162"/>
      <c r="H393" s="162"/>
      <c r="I393" s="162"/>
      <c r="J393" s="162"/>
      <c r="K393" s="162"/>
      <c r="L393" s="162"/>
      <c r="M393" s="162"/>
      <c r="N393" s="162"/>
      <c r="O393" s="162"/>
      <c r="P393" s="162"/>
    </row>
    <row r="394" spans="1:21" s="15" customFormat="1" ht="15.75">
      <c r="A394" s="16">
        <v>603810</v>
      </c>
      <c r="B394" s="16">
        <f t="shared" si="1482"/>
        <v>601700150</v>
      </c>
      <c r="C394" s="16">
        <v>700150</v>
      </c>
      <c r="D394" s="103" t="s">
        <v>620</v>
      </c>
      <c r="E394" s="33" t="s">
        <v>112</v>
      </c>
      <c r="F394" s="162"/>
      <c r="G394" s="162"/>
      <c r="H394" s="162"/>
      <c r="I394" s="162"/>
      <c r="J394" s="162"/>
      <c r="K394" s="162"/>
      <c r="L394" s="162"/>
      <c r="M394" s="162"/>
      <c r="N394" s="162"/>
      <c r="O394" s="162"/>
      <c r="P394" s="162"/>
    </row>
    <row r="395" spans="1:21" s="15" customFormat="1" ht="15.75">
      <c r="A395" s="16">
        <v>603820</v>
      </c>
      <c r="B395" s="16">
        <f t="shared" si="1482"/>
        <v>601700160</v>
      </c>
      <c r="C395" s="16">
        <v>700160</v>
      </c>
      <c r="D395" s="103" t="s">
        <v>621</v>
      </c>
      <c r="E395" s="33" t="s">
        <v>112</v>
      </c>
      <c r="F395" s="162"/>
      <c r="G395" s="162"/>
      <c r="H395" s="162"/>
      <c r="I395" s="162"/>
      <c r="J395" s="162"/>
      <c r="K395" s="162"/>
      <c r="L395" s="162"/>
      <c r="M395" s="162"/>
      <c r="N395" s="162"/>
      <c r="O395" s="162"/>
      <c r="P395" s="162"/>
    </row>
    <row r="396" spans="1:21" s="15" customFormat="1" ht="15.75">
      <c r="A396" s="16">
        <v>603830</v>
      </c>
      <c r="B396" s="16">
        <f t="shared" si="1482"/>
        <v>601700170</v>
      </c>
      <c r="C396" s="16">
        <v>700170</v>
      </c>
      <c r="D396" s="103" t="s">
        <v>622</v>
      </c>
      <c r="E396" s="33" t="s">
        <v>112</v>
      </c>
      <c r="F396" s="162"/>
      <c r="G396" s="162"/>
      <c r="H396" s="162"/>
      <c r="I396" s="162"/>
      <c r="J396" s="162"/>
      <c r="K396" s="162"/>
      <c r="L396" s="162"/>
      <c r="M396" s="162"/>
      <c r="N396" s="162"/>
      <c r="O396" s="162"/>
      <c r="P396" s="162"/>
    </row>
    <row r="397" spans="1:21" s="15" customFormat="1" ht="15.75">
      <c r="A397" s="16">
        <v>603840</v>
      </c>
      <c r="B397" s="16">
        <f t="shared" si="1482"/>
        <v>601700180</v>
      </c>
      <c r="C397" s="16">
        <v>700180</v>
      </c>
      <c r="D397" s="103" t="s">
        <v>623</v>
      </c>
      <c r="E397" s="33" t="s">
        <v>112</v>
      </c>
      <c r="F397" s="162"/>
      <c r="G397" s="162"/>
      <c r="H397" s="162"/>
      <c r="I397" s="162"/>
      <c r="J397" s="162"/>
      <c r="K397" s="162"/>
      <c r="L397" s="162"/>
      <c r="M397" s="162"/>
      <c r="N397" s="162"/>
      <c r="O397" s="162"/>
      <c r="P397" s="162"/>
    </row>
    <row r="398" spans="1:21" s="15" customFormat="1" ht="15.75">
      <c r="A398" s="16">
        <v>603850</v>
      </c>
      <c r="B398" s="16">
        <f t="shared" si="1482"/>
        <v>601700190</v>
      </c>
      <c r="C398" s="16">
        <v>700190</v>
      </c>
      <c r="D398" s="103" t="s">
        <v>624</v>
      </c>
      <c r="E398" s="33" t="s">
        <v>112</v>
      </c>
      <c r="F398" s="162"/>
      <c r="G398" s="162"/>
      <c r="H398" s="162"/>
      <c r="I398" s="162"/>
      <c r="J398" s="162"/>
      <c r="K398" s="162"/>
      <c r="L398" s="162"/>
      <c r="M398" s="162"/>
      <c r="N398" s="162"/>
      <c r="O398" s="162"/>
      <c r="P398" s="162"/>
    </row>
    <row r="399" spans="1:21" s="15" customFormat="1" ht="39">
      <c r="A399" s="16">
        <v>603860</v>
      </c>
      <c r="B399" s="16">
        <f t="shared" si="631"/>
        <v>601710000</v>
      </c>
      <c r="C399" s="16">
        <v>710000</v>
      </c>
      <c r="D399" s="134" t="s">
        <v>117</v>
      </c>
      <c r="E399" s="34" t="s">
        <v>108</v>
      </c>
      <c r="F399" s="163">
        <f t="shared" ref="F399:L399" si="1483">IF(F378,F440*1000/12/F378,0)</f>
        <v>0</v>
      </c>
      <c r="G399" s="163">
        <f t="shared" si="1483"/>
        <v>0</v>
      </c>
      <c r="H399" s="163">
        <f t="shared" si="1483"/>
        <v>0</v>
      </c>
      <c r="I399" s="163">
        <f t="shared" si="1483"/>
        <v>0</v>
      </c>
      <c r="J399" s="163">
        <f t="shared" si="1483"/>
        <v>0</v>
      </c>
      <c r="K399" s="163">
        <f t="shared" si="1483"/>
        <v>0</v>
      </c>
      <c r="L399" s="163">
        <f t="shared" si="1483"/>
        <v>0</v>
      </c>
      <c r="M399" s="163">
        <f>IF(M378,M440*1000/3/M378,0)</f>
        <v>0</v>
      </c>
      <c r="N399" s="163">
        <f>IF(N378,N440*1000/3/N378,0)</f>
        <v>0</v>
      </c>
      <c r="O399" s="163">
        <f>IF(O378,O440*1000/3/O378,0)</f>
        <v>0</v>
      </c>
      <c r="P399" s="163">
        <f>IF(P378,P440*1000/3/P378,0)</f>
        <v>0</v>
      </c>
    </row>
    <row r="400" spans="1:21" s="15" customFormat="1" ht="15.75">
      <c r="A400" s="16">
        <v>603870</v>
      </c>
      <c r="B400" s="16">
        <f t="shared" si="631"/>
        <v>601711000</v>
      </c>
      <c r="C400" s="16">
        <v>711000</v>
      </c>
      <c r="D400" s="70" t="s">
        <v>113</v>
      </c>
      <c r="E400" s="102" t="s">
        <v>628</v>
      </c>
      <c r="F400" s="136" t="s">
        <v>593</v>
      </c>
      <c r="G400" s="71">
        <f>IF(F399,G399/F399*100,0)</f>
        <v>0</v>
      </c>
      <c r="H400" s="71">
        <f t="shared" ref="H400" si="1484">IF(G399,H399/G399*100,0)</f>
        <v>0</v>
      </c>
      <c r="I400" s="71">
        <f t="shared" ref="I400" si="1485">IF(H399,I399/H399*100,0)</f>
        <v>0</v>
      </c>
      <c r="J400" s="71">
        <f t="shared" ref="J400" si="1486">IF(I399,J399/I399*100,0)</f>
        <v>0</v>
      </c>
      <c r="K400" s="71">
        <f t="shared" ref="K400" si="1487">IF(J399,K399/J399*100,0)</f>
        <v>0</v>
      </c>
      <c r="L400" s="71">
        <f t="shared" ref="L400" si="1488">IF(K399,L399/K399*100,0)</f>
        <v>0</v>
      </c>
      <c r="M400" s="136" t="s">
        <v>593</v>
      </c>
      <c r="N400" s="71">
        <f t="shared" ref="N400" si="1489">IF(M399,N399/M399*100,0)</f>
        <v>0</v>
      </c>
      <c r="O400" s="71">
        <f t="shared" ref="O400" si="1490">IF(N399,O399/N399*100,0)</f>
        <v>0</v>
      </c>
      <c r="P400" s="71">
        <f t="shared" ref="P400" si="1491">IF(O399,P399/O399*100,0)</f>
        <v>0</v>
      </c>
    </row>
    <row r="401" spans="1:16" s="15" customFormat="1" ht="31.5">
      <c r="A401" s="16">
        <v>603880</v>
      </c>
      <c r="B401" s="16"/>
      <c r="C401" s="16"/>
      <c r="D401" s="100" t="s">
        <v>141</v>
      </c>
      <c r="E401" s="31"/>
      <c r="F401" s="37"/>
      <c r="G401" s="37"/>
      <c r="H401" s="37"/>
      <c r="I401" s="37"/>
      <c r="J401" s="37"/>
      <c r="K401" s="37"/>
      <c r="L401" s="37"/>
      <c r="M401" s="37"/>
      <c r="N401" s="37"/>
      <c r="O401" s="37"/>
      <c r="P401" s="37"/>
    </row>
    <row r="402" spans="1:16" s="15" customFormat="1" ht="15.75">
      <c r="A402" s="16">
        <v>603890</v>
      </c>
      <c r="B402" s="16">
        <f t="shared" si="631"/>
        <v>601710010</v>
      </c>
      <c r="C402" s="16">
        <v>710010</v>
      </c>
      <c r="D402" s="138" t="str">
        <f>D380</f>
        <v>Сельское поселение 1</v>
      </c>
      <c r="E402" s="34" t="s">
        <v>108</v>
      </c>
      <c r="F402" s="158"/>
      <c r="G402" s="158"/>
      <c r="H402" s="158"/>
      <c r="I402" s="158"/>
      <c r="J402" s="158"/>
      <c r="K402" s="158"/>
      <c r="L402" s="158"/>
      <c r="M402" s="158"/>
      <c r="N402" s="158"/>
      <c r="O402" s="158"/>
      <c r="P402" s="158"/>
    </row>
    <row r="403" spans="1:16" s="15" customFormat="1" ht="15.75">
      <c r="A403" s="16">
        <v>603900</v>
      </c>
      <c r="B403" s="16">
        <f t="shared" si="631"/>
        <v>601711010</v>
      </c>
      <c r="C403" s="16">
        <v>711010</v>
      </c>
      <c r="D403" s="70" t="s">
        <v>113</v>
      </c>
      <c r="E403" s="102" t="s">
        <v>628</v>
      </c>
      <c r="F403" s="136" t="s">
        <v>593</v>
      </c>
      <c r="G403" s="71">
        <f>IF(F402,G402/F402*100,0)</f>
        <v>0</v>
      </c>
      <c r="H403" s="71">
        <f t="shared" ref="H403" si="1492">IF(G402,H402/G402*100,0)</f>
        <v>0</v>
      </c>
      <c r="I403" s="71">
        <f t="shared" ref="I403" si="1493">IF(H402,I402/H402*100,0)</f>
        <v>0</v>
      </c>
      <c r="J403" s="71">
        <f t="shared" ref="J403" si="1494">IF(I402,J402/I402*100,0)</f>
        <v>0</v>
      </c>
      <c r="K403" s="71">
        <f t="shared" ref="K403" si="1495">IF(J402,K402/J402*100,0)</f>
        <v>0</v>
      </c>
      <c r="L403" s="71">
        <f t="shared" ref="L403" si="1496">IF(K402,L402/K402*100,0)</f>
        <v>0</v>
      </c>
      <c r="M403" s="136" t="s">
        <v>593</v>
      </c>
      <c r="N403" s="71">
        <f t="shared" ref="N403" si="1497">IF(M402,N402/M402*100,0)</f>
        <v>0</v>
      </c>
      <c r="O403" s="71">
        <f t="shared" ref="O403" si="1498">IF(N402,O402/N402*100,0)</f>
        <v>0</v>
      </c>
      <c r="P403" s="71">
        <f t="shared" ref="P403" si="1499">IF(O402,P402/O402*100,0)</f>
        <v>0</v>
      </c>
    </row>
    <row r="404" spans="1:16" s="15" customFormat="1" ht="15.75">
      <c r="A404" s="16">
        <v>603910</v>
      </c>
      <c r="B404" s="16">
        <f t="shared" si="631"/>
        <v>601710020</v>
      </c>
      <c r="C404" s="16">
        <v>710020</v>
      </c>
      <c r="D404" s="138" t="str">
        <f>D381</f>
        <v>Сельское поселение 2</v>
      </c>
      <c r="E404" s="34" t="s">
        <v>108</v>
      </c>
      <c r="F404" s="158"/>
      <c r="G404" s="158"/>
      <c r="H404" s="158"/>
      <c r="I404" s="158"/>
      <c r="J404" s="158"/>
      <c r="K404" s="158"/>
      <c r="L404" s="158"/>
      <c r="M404" s="158"/>
      <c r="N404" s="158"/>
      <c r="O404" s="158"/>
      <c r="P404" s="158"/>
    </row>
    <row r="405" spans="1:16" s="15" customFormat="1" ht="15.75">
      <c r="A405" s="16">
        <v>603920</v>
      </c>
      <c r="B405" s="16">
        <f t="shared" si="631"/>
        <v>601711020</v>
      </c>
      <c r="C405" s="16">
        <v>711020</v>
      </c>
      <c r="D405" s="70" t="s">
        <v>113</v>
      </c>
      <c r="E405" s="102" t="s">
        <v>628</v>
      </c>
      <c r="F405" s="136" t="s">
        <v>593</v>
      </c>
      <c r="G405" s="71">
        <f>IF(F404,G404/F404*100,0)</f>
        <v>0</v>
      </c>
      <c r="H405" s="71">
        <f t="shared" ref="H405" si="1500">IF(G404,H404/G404*100,0)</f>
        <v>0</v>
      </c>
      <c r="I405" s="71">
        <f t="shared" ref="I405" si="1501">IF(H404,I404/H404*100,0)</f>
        <v>0</v>
      </c>
      <c r="J405" s="71">
        <f t="shared" ref="J405" si="1502">IF(I404,J404/I404*100,0)</f>
        <v>0</v>
      </c>
      <c r="K405" s="71">
        <f t="shared" ref="K405" si="1503">IF(J404,K404/J404*100,0)</f>
        <v>0</v>
      </c>
      <c r="L405" s="71">
        <f t="shared" ref="L405" si="1504">IF(K404,L404/K404*100,0)</f>
        <v>0</v>
      </c>
      <c r="M405" s="136" t="s">
        <v>593</v>
      </c>
      <c r="N405" s="71">
        <f t="shared" ref="N405" si="1505">IF(M404,N404/M404*100,0)</f>
        <v>0</v>
      </c>
      <c r="O405" s="71">
        <f t="shared" ref="O405" si="1506">IF(N404,O404/N404*100,0)</f>
        <v>0</v>
      </c>
      <c r="P405" s="71">
        <f t="shared" ref="P405" si="1507">IF(O404,P404/O404*100,0)</f>
        <v>0</v>
      </c>
    </row>
    <row r="406" spans="1:16" s="15" customFormat="1" ht="15.75">
      <c r="A406" s="16">
        <v>603930</v>
      </c>
      <c r="B406" s="16">
        <f t="shared" si="631"/>
        <v>601710030</v>
      </c>
      <c r="C406" s="16">
        <v>710030</v>
      </c>
      <c r="D406" s="138" t="str">
        <f>D382</f>
        <v>Сельское поселение 3</v>
      </c>
      <c r="E406" s="34" t="s">
        <v>108</v>
      </c>
      <c r="F406" s="158"/>
      <c r="G406" s="158"/>
      <c r="H406" s="158"/>
      <c r="I406" s="158"/>
      <c r="J406" s="158"/>
      <c r="K406" s="158"/>
      <c r="L406" s="158"/>
      <c r="M406" s="158"/>
      <c r="N406" s="158"/>
      <c r="O406" s="158"/>
      <c r="P406" s="158"/>
    </row>
    <row r="407" spans="1:16" s="15" customFormat="1" ht="15.75">
      <c r="A407" s="16">
        <v>603940</v>
      </c>
      <c r="B407" s="16">
        <f t="shared" si="631"/>
        <v>601711030</v>
      </c>
      <c r="C407" s="16">
        <v>711030</v>
      </c>
      <c r="D407" s="70" t="s">
        <v>113</v>
      </c>
      <c r="E407" s="102" t="s">
        <v>628</v>
      </c>
      <c r="F407" s="136" t="s">
        <v>593</v>
      </c>
      <c r="G407" s="71">
        <f>IF(F406,G406/F406*100,0)</f>
        <v>0</v>
      </c>
      <c r="H407" s="71">
        <f t="shared" ref="H407" si="1508">IF(G406,H406/G406*100,0)</f>
        <v>0</v>
      </c>
      <c r="I407" s="71">
        <f t="shared" ref="I407" si="1509">IF(H406,I406/H406*100,0)</f>
        <v>0</v>
      </c>
      <c r="J407" s="71">
        <f t="shared" ref="J407" si="1510">IF(I406,J406/I406*100,0)</f>
        <v>0</v>
      </c>
      <c r="K407" s="71">
        <f t="shared" ref="K407" si="1511">IF(J406,K406/J406*100,0)</f>
        <v>0</v>
      </c>
      <c r="L407" s="71">
        <f t="shared" ref="L407" si="1512">IF(K406,L406/K406*100,0)</f>
        <v>0</v>
      </c>
      <c r="M407" s="136" t="s">
        <v>593</v>
      </c>
      <c r="N407" s="71">
        <f t="shared" ref="N407" si="1513">IF(M406,N406/M406*100,0)</f>
        <v>0</v>
      </c>
      <c r="O407" s="71">
        <f t="shared" ref="O407" si="1514">IF(N406,O406/N406*100,0)</f>
        <v>0</v>
      </c>
      <c r="P407" s="71">
        <f t="shared" ref="P407" si="1515">IF(O406,P406/O406*100,0)</f>
        <v>0</v>
      </c>
    </row>
    <row r="408" spans="1:16" s="15" customFormat="1" ht="15.75">
      <c r="A408" s="16">
        <v>603950</v>
      </c>
      <c r="B408" s="16">
        <f t="shared" ref="B408:B479" si="1516">VALUE(CONCATENATE($A$2,$C$4,C408))</f>
        <v>601710040</v>
      </c>
      <c r="C408" s="16">
        <v>710040</v>
      </c>
      <c r="D408" s="138" t="str">
        <f>D383</f>
        <v>Сельское поселение 4</v>
      </c>
      <c r="E408" s="34" t="s">
        <v>108</v>
      </c>
      <c r="F408" s="158"/>
      <c r="G408" s="158"/>
      <c r="H408" s="158"/>
      <c r="I408" s="158"/>
      <c r="J408" s="158"/>
      <c r="K408" s="158"/>
      <c r="L408" s="158"/>
      <c r="M408" s="158"/>
      <c r="N408" s="158"/>
      <c r="O408" s="158"/>
      <c r="P408" s="158"/>
    </row>
    <row r="409" spans="1:16" s="15" customFormat="1" ht="15.75">
      <c r="A409" s="16">
        <v>603960</v>
      </c>
      <c r="B409" s="16">
        <f t="shared" si="1516"/>
        <v>601711040</v>
      </c>
      <c r="C409" s="16">
        <v>711040</v>
      </c>
      <c r="D409" s="70" t="s">
        <v>113</v>
      </c>
      <c r="E409" s="102" t="s">
        <v>628</v>
      </c>
      <c r="F409" s="136" t="s">
        <v>593</v>
      </c>
      <c r="G409" s="71">
        <f>IF(F408,G408/F408*100,0)</f>
        <v>0</v>
      </c>
      <c r="H409" s="71">
        <f t="shared" ref="H409" si="1517">IF(G408,H408/G408*100,0)</f>
        <v>0</v>
      </c>
      <c r="I409" s="71">
        <f t="shared" ref="I409" si="1518">IF(H408,I408/H408*100,0)</f>
        <v>0</v>
      </c>
      <c r="J409" s="71">
        <f t="shared" ref="J409" si="1519">IF(I408,J408/I408*100,0)</f>
        <v>0</v>
      </c>
      <c r="K409" s="71">
        <f t="shared" ref="K409" si="1520">IF(J408,K408/J408*100,0)</f>
        <v>0</v>
      </c>
      <c r="L409" s="71">
        <f t="shared" ref="L409" si="1521">IF(K408,L408/K408*100,0)</f>
        <v>0</v>
      </c>
      <c r="M409" s="136" t="s">
        <v>593</v>
      </c>
      <c r="N409" s="71">
        <f t="shared" ref="N409" si="1522">IF(M408,N408/M408*100,0)</f>
        <v>0</v>
      </c>
      <c r="O409" s="71">
        <f t="shared" ref="O409" si="1523">IF(N408,O408/N408*100,0)</f>
        <v>0</v>
      </c>
      <c r="P409" s="71">
        <f t="shared" ref="P409" si="1524">IF(O408,P408/O408*100,0)</f>
        <v>0</v>
      </c>
    </row>
    <row r="410" spans="1:16" s="15" customFormat="1" ht="15.75">
      <c r="A410" s="16">
        <v>603970</v>
      </c>
      <c r="B410" s="16">
        <f t="shared" si="1516"/>
        <v>601710050</v>
      </c>
      <c r="C410" s="16">
        <v>710050</v>
      </c>
      <c r="D410" s="138" t="str">
        <f>D384</f>
        <v>Сельское поселение 5</v>
      </c>
      <c r="E410" s="34" t="s">
        <v>108</v>
      </c>
      <c r="F410" s="158"/>
      <c r="G410" s="158"/>
      <c r="H410" s="158"/>
      <c r="I410" s="158"/>
      <c r="J410" s="158"/>
      <c r="K410" s="158"/>
      <c r="L410" s="158"/>
      <c r="M410" s="158"/>
      <c r="N410" s="158"/>
      <c r="O410" s="158"/>
      <c r="P410" s="158"/>
    </row>
    <row r="411" spans="1:16" s="15" customFormat="1" ht="15.75">
      <c r="A411" s="16">
        <v>603980</v>
      </c>
      <c r="B411" s="16">
        <f t="shared" si="1516"/>
        <v>601711050</v>
      </c>
      <c r="C411" s="16">
        <v>711050</v>
      </c>
      <c r="D411" s="70" t="s">
        <v>113</v>
      </c>
      <c r="E411" s="102" t="s">
        <v>628</v>
      </c>
      <c r="F411" s="136" t="s">
        <v>593</v>
      </c>
      <c r="G411" s="71">
        <f>IF(F410,G410/F410*100,0)</f>
        <v>0</v>
      </c>
      <c r="H411" s="71">
        <f t="shared" ref="H411" si="1525">IF(G410,H410/G410*100,0)</f>
        <v>0</v>
      </c>
      <c r="I411" s="71">
        <f t="shared" ref="I411" si="1526">IF(H410,I410/H410*100,0)</f>
        <v>0</v>
      </c>
      <c r="J411" s="71">
        <f t="shared" ref="J411" si="1527">IF(I410,J410/I410*100,0)</f>
        <v>0</v>
      </c>
      <c r="K411" s="71">
        <f t="shared" ref="K411" si="1528">IF(J410,K410/J410*100,0)</f>
        <v>0</v>
      </c>
      <c r="L411" s="71">
        <f t="shared" ref="L411" si="1529">IF(K410,L410/K410*100,0)</f>
        <v>0</v>
      </c>
      <c r="M411" s="136" t="s">
        <v>593</v>
      </c>
      <c r="N411" s="71">
        <f t="shared" ref="N411" si="1530">IF(M410,N410/M410*100,0)</f>
        <v>0</v>
      </c>
      <c r="O411" s="71">
        <f t="shared" ref="O411" si="1531">IF(N410,O410/N410*100,0)</f>
        <v>0</v>
      </c>
      <c r="P411" s="71">
        <f t="shared" ref="P411" si="1532">IF(O410,P410/O410*100,0)</f>
        <v>0</v>
      </c>
    </row>
    <row r="412" spans="1:16" s="15" customFormat="1" ht="15.75">
      <c r="A412" s="16">
        <v>603990</v>
      </c>
      <c r="B412" s="16">
        <f t="shared" si="1516"/>
        <v>601710060</v>
      </c>
      <c r="C412" s="16">
        <v>710060</v>
      </c>
      <c r="D412" s="138" t="str">
        <f>D385</f>
        <v>Сельское поселение 6</v>
      </c>
      <c r="E412" s="34" t="s">
        <v>108</v>
      </c>
      <c r="F412" s="158"/>
      <c r="G412" s="158"/>
      <c r="H412" s="158"/>
      <c r="I412" s="158"/>
      <c r="J412" s="158"/>
      <c r="K412" s="158"/>
      <c r="L412" s="158"/>
      <c r="M412" s="158"/>
      <c r="N412" s="158"/>
      <c r="O412" s="158"/>
      <c r="P412" s="158"/>
    </row>
    <row r="413" spans="1:16" s="15" customFormat="1" ht="15.75">
      <c r="A413" s="16">
        <v>604000</v>
      </c>
      <c r="B413" s="16">
        <f t="shared" si="1516"/>
        <v>601711060</v>
      </c>
      <c r="C413" s="16">
        <v>711060</v>
      </c>
      <c r="D413" s="70" t="s">
        <v>113</v>
      </c>
      <c r="E413" s="102" t="s">
        <v>628</v>
      </c>
      <c r="F413" s="136" t="s">
        <v>593</v>
      </c>
      <c r="G413" s="71">
        <f>IF(F412,G412/F412*100,0)</f>
        <v>0</v>
      </c>
      <c r="H413" s="71">
        <f t="shared" ref="H413" si="1533">IF(G412,H412/G412*100,0)</f>
        <v>0</v>
      </c>
      <c r="I413" s="71">
        <f t="shared" ref="I413" si="1534">IF(H412,I412/H412*100,0)</f>
        <v>0</v>
      </c>
      <c r="J413" s="71">
        <f t="shared" ref="J413" si="1535">IF(I412,J412/I412*100,0)</f>
        <v>0</v>
      </c>
      <c r="K413" s="71">
        <f t="shared" ref="K413" si="1536">IF(J412,K412/J412*100,0)</f>
        <v>0</v>
      </c>
      <c r="L413" s="71">
        <f t="shared" ref="L413" si="1537">IF(K412,L412/K412*100,0)</f>
        <v>0</v>
      </c>
      <c r="M413" s="136" t="s">
        <v>593</v>
      </c>
      <c r="N413" s="71">
        <f t="shared" ref="N413" si="1538">IF(M412,N412/M412*100,0)</f>
        <v>0</v>
      </c>
      <c r="O413" s="71">
        <f t="shared" ref="O413" si="1539">IF(N412,O412/N412*100,0)</f>
        <v>0</v>
      </c>
      <c r="P413" s="71">
        <f t="shared" ref="P413" si="1540">IF(O412,P412/O412*100,0)</f>
        <v>0</v>
      </c>
    </row>
    <row r="414" spans="1:16" s="15" customFormat="1" ht="15.75">
      <c r="A414" s="16">
        <v>604010</v>
      </c>
      <c r="B414" s="16">
        <f t="shared" si="1516"/>
        <v>601710070</v>
      </c>
      <c r="C414" s="16">
        <v>710070</v>
      </c>
      <c r="D414" s="138" t="str">
        <f>D386</f>
        <v>Сельское поселение 7</v>
      </c>
      <c r="E414" s="34" t="s">
        <v>108</v>
      </c>
      <c r="F414" s="158"/>
      <c r="G414" s="158"/>
      <c r="H414" s="158"/>
      <c r="I414" s="158"/>
      <c r="J414" s="158"/>
      <c r="K414" s="158"/>
      <c r="L414" s="158"/>
      <c r="M414" s="158"/>
      <c r="N414" s="158"/>
      <c r="O414" s="158"/>
      <c r="P414" s="158"/>
    </row>
    <row r="415" spans="1:16" s="15" customFormat="1" ht="15.75">
      <c r="A415" s="16">
        <v>604020</v>
      </c>
      <c r="B415" s="16">
        <f t="shared" si="1516"/>
        <v>601711070</v>
      </c>
      <c r="C415" s="16">
        <v>711070</v>
      </c>
      <c r="D415" s="70" t="s">
        <v>113</v>
      </c>
      <c r="E415" s="102" t="s">
        <v>628</v>
      </c>
      <c r="F415" s="136" t="s">
        <v>593</v>
      </c>
      <c r="G415" s="71">
        <f>IF(F414,G414/F414*100,0)</f>
        <v>0</v>
      </c>
      <c r="H415" s="71">
        <f t="shared" ref="H415" si="1541">IF(G414,H414/G414*100,0)</f>
        <v>0</v>
      </c>
      <c r="I415" s="71">
        <f t="shared" ref="I415" si="1542">IF(H414,I414/H414*100,0)</f>
        <v>0</v>
      </c>
      <c r="J415" s="71">
        <f t="shared" ref="J415" si="1543">IF(I414,J414/I414*100,0)</f>
        <v>0</v>
      </c>
      <c r="K415" s="71">
        <f t="shared" ref="K415" si="1544">IF(J414,K414/J414*100,0)</f>
        <v>0</v>
      </c>
      <c r="L415" s="71">
        <f t="shared" ref="L415" si="1545">IF(K414,L414/K414*100,0)</f>
        <v>0</v>
      </c>
      <c r="M415" s="136" t="s">
        <v>593</v>
      </c>
      <c r="N415" s="71">
        <f t="shared" ref="N415" si="1546">IF(M414,N414/M414*100,0)</f>
        <v>0</v>
      </c>
      <c r="O415" s="71">
        <f t="shared" ref="O415" si="1547">IF(N414,O414/N414*100,0)</f>
        <v>0</v>
      </c>
      <c r="P415" s="71">
        <f t="shared" ref="P415" si="1548">IF(O414,P414/O414*100,0)</f>
        <v>0</v>
      </c>
    </row>
    <row r="416" spans="1:16" s="15" customFormat="1" ht="15.75">
      <c r="A416" s="16">
        <v>604030</v>
      </c>
      <c r="B416" s="16">
        <f t="shared" ref="B416:B421" si="1549">VALUE(CONCATENATE($A$2,$C$4,C416))</f>
        <v>601710080</v>
      </c>
      <c r="C416" s="16">
        <v>710080</v>
      </c>
      <c r="D416" s="138" t="str">
        <f>D387</f>
        <v>Сельское поселение 8</v>
      </c>
      <c r="E416" s="34" t="s">
        <v>108</v>
      </c>
      <c r="F416" s="158"/>
      <c r="G416" s="158"/>
      <c r="H416" s="158"/>
      <c r="I416" s="158"/>
      <c r="J416" s="158"/>
      <c r="K416" s="158"/>
      <c r="L416" s="158"/>
      <c r="M416" s="158"/>
      <c r="N416" s="158"/>
      <c r="O416" s="158"/>
      <c r="P416" s="158"/>
    </row>
    <row r="417" spans="1:16" s="15" customFormat="1" ht="15.75">
      <c r="A417" s="16">
        <v>604040</v>
      </c>
      <c r="B417" s="16">
        <f t="shared" si="1549"/>
        <v>601711080</v>
      </c>
      <c r="C417" s="16">
        <v>711080</v>
      </c>
      <c r="D417" s="70" t="s">
        <v>113</v>
      </c>
      <c r="E417" s="102" t="s">
        <v>628</v>
      </c>
      <c r="F417" s="136" t="s">
        <v>593</v>
      </c>
      <c r="G417" s="71">
        <f>IF(F416,G416/F416*100,0)</f>
        <v>0</v>
      </c>
      <c r="H417" s="71">
        <f t="shared" ref="H417" si="1550">IF(G416,H416/G416*100,0)</f>
        <v>0</v>
      </c>
      <c r="I417" s="71">
        <f t="shared" ref="I417" si="1551">IF(H416,I416/H416*100,0)</f>
        <v>0</v>
      </c>
      <c r="J417" s="71">
        <f t="shared" ref="J417" si="1552">IF(I416,J416/I416*100,0)</f>
        <v>0</v>
      </c>
      <c r="K417" s="71">
        <f t="shared" ref="K417" si="1553">IF(J416,K416/J416*100,0)</f>
        <v>0</v>
      </c>
      <c r="L417" s="71">
        <f t="shared" ref="L417" si="1554">IF(K416,L416/K416*100,0)</f>
        <v>0</v>
      </c>
      <c r="M417" s="136" t="s">
        <v>593</v>
      </c>
      <c r="N417" s="71">
        <f t="shared" ref="N417" si="1555">IF(M416,N416/M416*100,0)</f>
        <v>0</v>
      </c>
      <c r="O417" s="71">
        <f t="shared" ref="O417" si="1556">IF(N416,O416/N416*100,0)</f>
        <v>0</v>
      </c>
      <c r="P417" s="71">
        <f t="shared" ref="P417" si="1557">IF(O416,P416/O416*100,0)</f>
        <v>0</v>
      </c>
    </row>
    <row r="418" spans="1:16" s="15" customFormat="1" ht="15.75">
      <c r="A418" s="16">
        <v>604050</v>
      </c>
      <c r="B418" s="16">
        <f t="shared" si="1549"/>
        <v>601710090</v>
      </c>
      <c r="C418" s="16">
        <v>710090</v>
      </c>
      <c r="D418" s="138" t="str">
        <f>D388</f>
        <v>Сельское поселение 9</v>
      </c>
      <c r="E418" s="34" t="s">
        <v>108</v>
      </c>
      <c r="F418" s="158"/>
      <c r="G418" s="158"/>
      <c r="H418" s="158"/>
      <c r="I418" s="158"/>
      <c r="J418" s="158"/>
      <c r="K418" s="158"/>
      <c r="L418" s="158"/>
      <c r="M418" s="158"/>
      <c r="N418" s="158"/>
      <c r="O418" s="158"/>
      <c r="P418" s="158"/>
    </row>
    <row r="419" spans="1:16" s="15" customFormat="1" ht="15.75">
      <c r="A419" s="16">
        <v>604060</v>
      </c>
      <c r="B419" s="16">
        <f t="shared" si="1549"/>
        <v>601711090</v>
      </c>
      <c r="C419" s="16">
        <v>711090</v>
      </c>
      <c r="D419" s="70" t="s">
        <v>113</v>
      </c>
      <c r="E419" s="102" t="s">
        <v>628</v>
      </c>
      <c r="F419" s="136" t="s">
        <v>593</v>
      </c>
      <c r="G419" s="71">
        <f>IF(F418,G418/F418*100,0)</f>
        <v>0</v>
      </c>
      <c r="H419" s="71">
        <f t="shared" ref="H419" si="1558">IF(G418,H418/G418*100,0)</f>
        <v>0</v>
      </c>
      <c r="I419" s="71">
        <f t="shared" ref="I419" si="1559">IF(H418,I418/H418*100,0)</f>
        <v>0</v>
      </c>
      <c r="J419" s="71">
        <f t="shared" ref="J419" si="1560">IF(I418,J418/I418*100,0)</f>
        <v>0</v>
      </c>
      <c r="K419" s="71">
        <f t="shared" ref="K419" si="1561">IF(J418,K418/J418*100,0)</f>
        <v>0</v>
      </c>
      <c r="L419" s="71">
        <f t="shared" ref="L419" si="1562">IF(K418,L418/K418*100,0)</f>
        <v>0</v>
      </c>
      <c r="M419" s="136" t="s">
        <v>593</v>
      </c>
      <c r="N419" s="71">
        <f t="shared" ref="N419" si="1563">IF(M418,N418/M418*100,0)</f>
        <v>0</v>
      </c>
      <c r="O419" s="71">
        <f t="shared" ref="O419" si="1564">IF(N418,O418/N418*100,0)</f>
        <v>0</v>
      </c>
      <c r="P419" s="71">
        <f t="shared" ref="P419" si="1565">IF(O418,P418/O418*100,0)</f>
        <v>0</v>
      </c>
    </row>
    <row r="420" spans="1:16" s="15" customFormat="1" ht="15.75">
      <c r="A420" s="16">
        <v>604070</v>
      </c>
      <c r="B420" s="16">
        <f t="shared" si="1549"/>
        <v>601710100</v>
      </c>
      <c r="C420" s="16">
        <v>710100</v>
      </c>
      <c r="D420" s="138" t="str">
        <f>D389</f>
        <v>Сельское поселение 10</v>
      </c>
      <c r="E420" s="34" t="s">
        <v>108</v>
      </c>
      <c r="F420" s="158"/>
      <c r="G420" s="158"/>
      <c r="H420" s="158"/>
      <c r="I420" s="158"/>
      <c r="J420" s="158"/>
      <c r="K420" s="158"/>
      <c r="L420" s="158"/>
      <c r="M420" s="158"/>
      <c r="N420" s="158"/>
      <c r="O420" s="158"/>
      <c r="P420" s="158"/>
    </row>
    <row r="421" spans="1:16" s="15" customFormat="1" ht="15.75">
      <c r="A421" s="16">
        <v>604080</v>
      </c>
      <c r="B421" s="16">
        <f t="shared" si="1549"/>
        <v>601711100</v>
      </c>
      <c r="C421" s="16">
        <v>711100</v>
      </c>
      <c r="D421" s="70" t="s">
        <v>113</v>
      </c>
      <c r="E421" s="102" t="s">
        <v>628</v>
      </c>
      <c r="F421" s="136" t="s">
        <v>593</v>
      </c>
      <c r="G421" s="71">
        <f>IF(F420,G420/F420*100,0)</f>
        <v>0</v>
      </c>
      <c r="H421" s="71">
        <f t="shared" ref="H421" si="1566">IF(G420,H420/G420*100,0)</f>
        <v>0</v>
      </c>
      <c r="I421" s="71">
        <f t="shared" ref="I421" si="1567">IF(H420,I420/H420*100,0)</f>
        <v>0</v>
      </c>
      <c r="J421" s="71">
        <f t="shared" ref="J421" si="1568">IF(I420,J420/I420*100,0)</f>
        <v>0</v>
      </c>
      <c r="K421" s="71">
        <f t="shared" ref="K421" si="1569">IF(J420,K420/J420*100,0)</f>
        <v>0</v>
      </c>
      <c r="L421" s="71">
        <f t="shared" ref="L421" si="1570">IF(K420,L420/K420*100,0)</f>
        <v>0</v>
      </c>
      <c r="M421" s="136" t="s">
        <v>593</v>
      </c>
      <c r="N421" s="71">
        <f t="shared" ref="N421" si="1571">IF(M420,N420/M420*100,0)</f>
        <v>0</v>
      </c>
      <c r="O421" s="71">
        <f t="shared" ref="O421" si="1572">IF(N420,O420/N420*100,0)</f>
        <v>0</v>
      </c>
      <c r="P421" s="71">
        <f t="shared" ref="P421" si="1573">IF(O420,P420/O420*100,0)</f>
        <v>0</v>
      </c>
    </row>
    <row r="422" spans="1:16" s="15" customFormat="1" ht="15.75">
      <c r="A422" s="16">
        <v>604090</v>
      </c>
      <c r="B422" s="16">
        <f t="shared" ref="B422:B423" si="1574">VALUE(CONCATENATE($A$2,$C$4,C422))</f>
        <v>601711110</v>
      </c>
      <c r="C422" s="16">
        <v>711110</v>
      </c>
      <c r="D422" s="138" t="str">
        <f>D390</f>
        <v>Сельское поселение 11</v>
      </c>
      <c r="E422" s="34" t="s">
        <v>108</v>
      </c>
      <c r="F422" s="158"/>
      <c r="G422" s="158"/>
      <c r="H422" s="158"/>
      <c r="I422" s="158"/>
      <c r="J422" s="158"/>
      <c r="K422" s="158"/>
      <c r="L422" s="158"/>
      <c r="M422" s="158"/>
      <c r="N422" s="158"/>
      <c r="O422" s="158"/>
      <c r="P422" s="158"/>
    </row>
    <row r="423" spans="1:16" s="15" customFormat="1" ht="15.75">
      <c r="A423" s="16">
        <v>604100</v>
      </c>
      <c r="B423" s="16">
        <f t="shared" si="1574"/>
        <v>601711110</v>
      </c>
      <c r="C423" s="16">
        <v>711110</v>
      </c>
      <c r="D423" s="70" t="s">
        <v>113</v>
      </c>
      <c r="E423" s="102" t="s">
        <v>628</v>
      </c>
      <c r="F423" s="136" t="s">
        <v>593</v>
      </c>
      <c r="G423" s="71">
        <f>IF(F422,G422/F422*100,0)</f>
        <v>0</v>
      </c>
      <c r="H423" s="71">
        <f t="shared" ref="H423" si="1575">IF(G422,H422/G422*100,0)</f>
        <v>0</v>
      </c>
      <c r="I423" s="71">
        <f t="shared" ref="I423" si="1576">IF(H422,I422/H422*100,0)</f>
        <v>0</v>
      </c>
      <c r="J423" s="71">
        <f t="shared" ref="J423" si="1577">IF(I422,J422/I422*100,0)</f>
        <v>0</v>
      </c>
      <c r="K423" s="71">
        <f t="shared" ref="K423" si="1578">IF(J422,K422/J422*100,0)</f>
        <v>0</v>
      </c>
      <c r="L423" s="71">
        <f t="shared" ref="L423" si="1579">IF(K422,L422/K422*100,0)</f>
        <v>0</v>
      </c>
      <c r="M423" s="136" t="s">
        <v>593</v>
      </c>
      <c r="N423" s="71">
        <f t="shared" ref="N423" si="1580">IF(M422,N422/M422*100,0)</f>
        <v>0</v>
      </c>
      <c r="O423" s="71">
        <f t="shared" ref="O423" si="1581">IF(N422,O422/N422*100,0)</f>
        <v>0</v>
      </c>
      <c r="P423" s="71">
        <f t="shared" ref="P423" si="1582">IF(O422,P422/O422*100,0)</f>
        <v>0</v>
      </c>
    </row>
    <row r="424" spans="1:16" s="15" customFormat="1" ht="15.75">
      <c r="A424" s="16">
        <v>604110</v>
      </c>
      <c r="B424" s="16">
        <f t="shared" ref="B424:B439" si="1583">VALUE(CONCATENATE($A$2,$C$4,C424))</f>
        <v>601710120</v>
      </c>
      <c r="C424" s="16">
        <v>710120</v>
      </c>
      <c r="D424" s="138" t="str">
        <f>D391</f>
        <v>Сельское поселение 12</v>
      </c>
      <c r="E424" s="34" t="s">
        <v>108</v>
      </c>
      <c r="F424" s="158"/>
      <c r="G424" s="158"/>
      <c r="H424" s="158"/>
      <c r="I424" s="158"/>
      <c r="J424" s="158"/>
      <c r="K424" s="158"/>
      <c r="L424" s="158"/>
      <c r="M424" s="158"/>
      <c r="N424" s="158"/>
      <c r="O424" s="158"/>
      <c r="P424" s="158"/>
    </row>
    <row r="425" spans="1:16" s="15" customFormat="1" ht="15.75">
      <c r="A425" s="16">
        <v>604120</v>
      </c>
      <c r="B425" s="16">
        <f t="shared" si="1583"/>
        <v>601711120</v>
      </c>
      <c r="C425" s="16">
        <v>711120</v>
      </c>
      <c r="D425" s="70" t="s">
        <v>113</v>
      </c>
      <c r="E425" s="102" t="s">
        <v>628</v>
      </c>
      <c r="F425" s="136" t="s">
        <v>593</v>
      </c>
      <c r="G425" s="71">
        <f>IF(F424,G424/F424*100,0)</f>
        <v>0</v>
      </c>
      <c r="H425" s="71">
        <f t="shared" ref="H425" si="1584">IF(G424,H424/G424*100,0)</f>
        <v>0</v>
      </c>
      <c r="I425" s="71">
        <f t="shared" ref="I425" si="1585">IF(H424,I424/H424*100,0)</f>
        <v>0</v>
      </c>
      <c r="J425" s="71">
        <f t="shared" ref="J425" si="1586">IF(I424,J424/I424*100,0)</f>
        <v>0</v>
      </c>
      <c r="K425" s="71">
        <f t="shared" ref="K425" si="1587">IF(J424,K424/J424*100,0)</f>
        <v>0</v>
      </c>
      <c r="L425" s="71">
        <f t="shared" ref="L425" si="1588">IF(K424,L424/K424*100,0)</f>
        <v>0</v>
      </c>
      <c r="M425" s="136" t="s">
        <v>593</v>
      </c>
      <c r="N425" s="71">
        <f t="shared" ref="N425" si="1589">IF(M424,N424/M424*100,0)</f>
        <v>0</v>
      </c>
      <c r="O425" s="71">
        <f t="shared" ref="O425" si="1590">IF(N424,O424/N424*100,0)</f>
        <v>0</v>
      </c>
      <c r="P425" s="71">
        <f t="shared" ref="P425" si="1591">IF(O424,P424/O424*100,0)</f>
        <v>0</v>
      </c>
    </row>
    <row r="426" spans="1:16" s="15" customFormat="1" ht="15.75">
      <c r="A426" s="16">
        <v>604130</v>
      </c>
      <c r="B426" s="16">
        <f t="shared" si="1583"/>
        <v>601710130</v>
      </c>
      <c r="C426" s="16">
        <v>710130</v>
      </c>
      <c r="D426" s="138" t="str">
        <f>D392</f>
        <v>Сельское поселение 13</v>
      </c>
      <c r="E426" s="34" t="s">
        <v>108</v>
      </c>
      <c r="F426" s="158"/>
      <c r="G426" s="158"/>
      <c r="H426" s="158"/>
      <c r="I426" s="158"/>
      <c r="J426" s="158"/>
      <c r="K426" s="158"/>
      <c r="L426" s="158"/>
      <c r="M426" s="158"/>
      <c r="N426" s="158"/>
      <c r="O426" s="158"/>
      <c r="P426" s="158"/>
    </row>
    <row r="427" spans="1:16" s="15" customFormat="1" ht="15.75">
      <c r="A427" s="16">
        <v>604140</v>
      </c>
      <c r="B427" s="16">
        <f t="shared" si="1583"/>
        <v>601711130</v>
      </c>
      <c r="C427" s="16">
        <v>711130</v>
      </c>
      <c r="D427" s="70" t="s">
        <v>113</v>
      </c>
      <c r="E427" s="102" t="s">
        <v>628</v>
      </c>
      <c r="F427" s="136" t="s">
        <v>593</v>
      </c>
      <c r="G427" s="71">
        <f>IF(F426,G426/F426*100,0)</f>
        <v>0</v>
      </c>
      <c r="H427" s="71">
        <f t="shared" ref="H427" si="1592">IF(G426,H426/G426*100,0)</f>
        <v>0</v>
      </c>
      <c r="I427" s="71">
        <f t="shared" ref="I427" si="1593">IF(H426,I426/H426*100,0)</f>
        <v>0</v>
      </c>
      <c r="J427" s="71">
        <f t="shared" ref="J427" si="1594">IF(I426,J426/I426*100,0)</f>
        <v>0</v>
      </c>
      <c r="K427" s="71">
        <f t="shared" ref="K427" si="1595">IF(J426,K426/J426*100,0)</f>
        <v>0</v>
      </c>
      <c r="L427" s="71">
        <f t="shared" ref="L427" si="1596">IF(K426,L426/K426*100,0)</f>
        <v>0</v>
      </c>
      <c r="M427" s="136" t="s">
        <v>593</v>
      </c>
      <c r="N427" s="71">
        <f t="shared" ref="N427" si="1597">IF(M426,N426/M426*100,0)</f>
        <v>0</v>
      </c>
      <c r="O427" s="71">
        <f t="shared" ref="O427" si="1598">IF(N426,O426/N426*100,0)</f>
        <v>0</v>
      </c>
      <c r="P427" s="71">
        <f t="shared" ref="P427" si="1599">IF(O426,P426/O426*100,0)</f>
        <v>0</v>
      </c>
    </row>
    <row r="428" spans="1:16" s="15" customFormat="1" ht="15.75">
      <c r="A428" s="16">
        <v>604150</v>
      </c>
      <c r="B428" s="16">
        <f t="shared" si="1583"/>
        <v>601710140</v>
      </c>
      <c r="C428" s="16">
        <v>710140</v>
      </c>
      <c r="D428" s="138" t="str">
        <f>D393</f>
        <v>Сельское поселение 14</v>
      </c>
      <c r="E428" s="34" t="s">
        <v>108</v>
      </c>
      <c r="F428" s="158"/>
      <c r="G428" s="158"/>
      <c r="H428" s="158"/>
      <c r="I428" s="158"/>
      <c r="J428" s="158"/>
      <c r="K428" s="158"/>
      <c r="L428" s="158"/>
      <c r="M428" s="158"/>
      <c r="N428" s="158"/>
      <c r="O428" s="158"/>
      <c r="P428" s="158"/>
    </row>
    <row r="429" spans="1:16" s="15" customFormat="1" ht="15.75">
      <c r="A429" s="16">
        <v>604160</v>
      </c>
      <c r="B429" s="16">
        <f t="shared" si="1583"/>
        <v>601711140</v>
      </c>
      <c r="C429" s="16">
        <v>711140</v>
      </c>
      <c r="D429" s="70" t="s">
        <v>113</v>
      </c>
      <c r="E429" s="102" t="s">
        <v>628</v>
      </c>
      <c r="F429" s="136" t="s">
        <v>593</v>
      </c>
      <c r="G429" s="71">
        <f t="shared" ref="G429" si="1600">IF(F428,G428/F428*100,0)</f>
        <v>0</v>
      </c>
      <c r="H429" s="71">
        <f t="shared" ref="H429" si="1601">IF(G428,H428/G428*100,0)</f>
        <v>0</v>
      </c>
      <c r="I429" s="71">
        <f t="shared" ref="I429" si="1602">IF(H428,I428/H428*100,0)</f>
        <v>0</v>
      </c>
      <c r="J429" s="71">
        <f t="shared" ref="J429" si="1603">IF(I428,J428/I428*100,0)</f>
        <v>0</v>
      </c>
      <c r="K429" s="71">
        <f t="shared" ref="K429" si="1604">IF(J428,K428/J428*100,0)</f>
        <v>0</v>
      </c>
      <c r="L429" s="71">
        <f t="shared" ref="L429" si="1605">IF(K428,L428/K428*100,0)</f>
        <v>0</v>
      </c>
      <c r="M429" s="136" t="s">
        <v>593</v>
      </c>
      <c r="N429" s="71">
        <f t="shared" ref="N429" si="1606">IF(M428,N428/M428*100,0)</f>
        <v>0</v>
      </c>
      <c r="O429" s="71">
        <f t="shared" ref="O429" si="1607">IF(N428,O428/N428*100,0)</f>
        <v>0</v>
      </c>
      <c r="P429" s="71">
        <f t="shared" ref="P429" si="1608">IF(O428,P428/O428*100,0)</f>
        <v>0</v>
      </c>
    </row>
    <row r="430" spans="1:16" s="15" customFormat="1" ht="15.75">
      <c r="A430" s="16">
        <v>604170</v>
      </c>
      <c r="B430" s="16">
        <f t="shared" si="1583"/>
        <v>601710150</v>
      </c>
      <c r="C430" s="16">
        <v>710150</v>
      </c>
      <c r="D430" s="138" t="str">
        <f>D394</f>
        <v>Сельское поселение 15</v>
      </c>
      <c r="E430" s="34" t="s">
        <v>108</v>
      </c>
      <c r="F430" s="158"/>
      <c r="G430" s="158"/>
      <c r="H430" s="158"/>
      <c r="I430" s="158"/>
      <c r="J430" s="158"/>
      <c r="K430" s="158"/>
      <c r="L430" s="158"/>
      <c r="M430" s="158"/>
      <c r="N430" s="158"/>
      <c r="O430" s="158"/>
      <c r="P430" s="158"/>
    </row>
    <row r="431" spans="1:16" s="15" customFormat="1" ht="15.75">
      <c r="A431" s="16">
        <v>604180</v>
      </c>
      <c r="B431" s="16">
        <f t="shared" si="1583"/>
        <v>601711150</v>
      </c>
      <c r="C431" s="16">
        <v>711150</v>
      </c>
      <c r="D431" s="70" t="s">
        <v>113</v>
      </c>
      <c r="E431" s="102" t="s">
        <v>628</v>
      </c>
      <c r="F431" s="136" t="s">
        <v>593</v>
      </c>
      <c r="G431" s="71">
        <f t="shared" ref="G431" si="1609">IF(F430,G430/F430*100,0)</f>
        <v>0</v>
      </c>
      <c r="H431" s="71">
        <f t="shared" ref="H431" si="1610">IF(G430,H430/G430*100,0)</f>
        <v>0</v>
      </c>
      <c r="I431" s="71">
        <f t="shared" ref="I431" si="1611">IF(H430,I430/H430*100,0)</f>
        <v>0</v>
      </c>
      <c r="J431" s="71">
        <f t="shared" ref="J431" si="1612">IF(I430,J430/I430*100,0)</f>
        <v>0</v>
      </c>
      <c r="K431" s="71">
        <f t="shared" ref="K431" si="1613">IF(J430,K430/J430*100,0)</f>
        <v>0</v>
      </c>
      <c r="L431" s="71">
        <f t="shared" ref="L431" si="1614">IF(K430,L430/K430*100,0)</f>
        <v>0</v>
      </c>
      <c r="M431" s="136" t="s">
        <v>593</v>
      </c>
      <c r="N431" s="71">
        <f t="shared" ref="N431" si="1615">IF(M430,N430/M430*100,0)</f>
        <v>0</v>
      </c>
      <c r="O431" s="71">
        <f t="shared" ref="O431" si="1616">IF(N430,O430/N430*100,0)</f>
        <v>0</v>
      </c>
      <c r="P431" s="71">
        <f t="shared" ref="P431" si="1617">IF(O430,P430/O430*100,0)</f>
        <v>0</v>
      </c>
    </row>
    <row r="432" spans="1:16" s="15" customFormat="1" ht="15.75">
      <c r="A432" s="16">
        <v>604190</v>
      </c>
      <c r="B432" s="16">
        <f t="shared" si="1583"/>
        <v>601710160</v>
      </c>
      <c r="C432" s="16">
        <v>710160</v>
      </c>
      <c r="D432" s="138" t="str">
        <f>D395</f>
        <v>Сельское поселение 16</v>
      </c>
      <c r="E432" s="34" t="s">
        <v>108</v>
      </c>
      <c r="F432" s="158"/>
      <c r="G432" s="158"/>
      <c r="H432" s="158"/>
      <c r="I432" s="158"/>
      <c r="J432" s="158"/>
      <c r="K432" s="158"/>
      <c r="L432" s="158"/>
      <c r="M432" s="158"/>
      <c r="N432" s="158"/>
      <c r="O432" s="158"/>
      <c r="P432" s="158"/>
    </row>
    <row r="433" spans="1:22" s="15" customFormat="1" ht="15.75">
      <c r="A433" s="16">
        <v>604200</v>
      </c>
      <c r="B433" s="16">
        <f t="shared" si="1583"/>
        <v>601711160</v>
      </c>
      <c r="C433" s="16">
        <v>711160</v>
      </c>
      <c r="D433" s="70" t="s">
        <v>113</v>
      </c>
      <c r="E433" s="102" t="s">
        <v>628</v>
      </c>
      <c r="F433" s="136" t="s">
        <v>593</v>
      </c>
      <c r="G433" s="71">
        <f t="shared" ref="G433" si="1618">IF(F432,G432/F432*100,0)</f>
        <v>0</v>
      </c>
      <c r="H433" s="71">
        <f t="shared" ref="H433" si="1619">IF(G432,H432/G432*100,0)</f>
        <v>0</v>
      </c>
      <c r="I433" s="71">
        <f t="shared" ref="I433" si="1620">IF(H432,I432/H432*100,0)</f>
        <v>0</v>
      </c>
      <c r="J433" s="71">
        <f t="shared" ref="J433" si="1621">IF(I432,J432/I432*100,0)</f>
        <v>0</v>
      </c>
      <c r="K433" s="71">
        <f t="shared" ref="K433" si="1622">IF(J432,K432/J432*100,0)</f>
        <v>0</v>
      </c>
      <c r="L433" s="71">
        <f t="shared" ref="L433" si="1623">IF(K432,L432/K432*100,0)</f>
        <v>0</v>
      </c>
      <c r="M433" s="136" t="s">
        <v>593</v>
      </c>
      <c r="N433" s="71">
        <f t="shared" ref="N433" si="1624">IF(M432,N432/M432*100,0)</f>
        <v>0</v>
      </c>
      <c r="O433" s="71">
        <f t="shared" ref="O433" si="1625">IF(N432,O432/N432*100,0)</f>
        <v>0</v>
      </c>
      <c r="P433" s="71">
        <f t="shared" ref="P433" si="1626">IF(O432,P432/O432*100,0)</f>
        <v>0</v>
      </c>
    </row>
    <row r="434" spans="1:22" s="15" customFormat="1" ht="15.75">
      <c r="A434" s="16">
        <v>604210</v>
      </c>
      <c r="B434" s="16">
        <f t="shared" si="1583"/>
        <v>601710170</v>
      </c>
      <c r="C434" s="16">
        <v>710170</v>
      </c>
      <c r="D434" s="138" t="str">
        <f>D396</f>
        <v>Сельское поселение 17</v>
      </c>
      <c r="E434" s="34" t="s">
        <v>108</v>
      </c>
      <c r="F434" s="158"/>
      <c r="G434" s="158"/>
      <c r="H434" s="158"/>
      <c r="I434" s="158"/>
      <c r="J434" s="158"/>
      <c r="K434" s="158"/>
      <c r="L434" s="158"/>
      <c r="M434" s="158"/>
      <c r="N434" s="158"/>
      <c r="O434" s="158"/>
      <c r="P434" s="158"/>
    </row>
    <row r="435" spans="1:22" s="15" customFormat="1" ht="15.75">
      <c r="A435" s="16">
        <v>604220</v>
      </c>
      <c r="B435" s="16">
        <f t="shared" si="1583"/>
        <v>601711170</v>
      </c>
      <c r="C435" s="16">
        <v>711170</v>
      </c>
      <c r="D435" s="70" t="s">
        <v>113</v>
      </c>
      <c r="E435" s="102" t="s">
        <v>628</v>
      </c>
      <c r="F435" s="136" t="s">
        <v>593</v>
      </c>
      <c r="G435" s="71">
        <f t="shared" ref="G435" si="1627">IF(F434,G434/F434*100,0)</f>
        <v>0</v>
      </c>
      <c r="H435" s="71">
        <f t="shared" ref="H435" si="1628">IF(G434,H434/G434*100,0)</f>
        <v>0</v>
      </c>
      <c r="I435" s="71">
        <f t="shared" ref="I435" si="1629">IF(H434,I434/H434*100,0)</f>
        <v>0</v>
      </c>
      <c r="J435" s="71">
        <f t="shared" ref="J435" si="1630">IF(I434,J434/I434*100,0)</f>
        <v>0</v>
      </c>
      <c r="K435" s="71">
        <f t="shared" ref="K435" si="1631">IF(J434,K434/J434*100,0)</f>
        <v>0</v>
      </c>
      <c r="L435" s="71">
        <f t="shared" ref="L435" si="1632">IF(K434,L434/K434*100,0)</f>
        <v>0</v>
      </c>
      <c r="M435" s="136" t="s">
        <v>593</v>
      </c>
      <c r="N435" s="71">
        <f t="shared" ref="N435" si="1633">IF(M434,N434/M434*100,0)</f>
        <v>0</v>
      </c>
      <c r="O435" s="71">
        <f t="shared" ref="O435" si="1634">IF(N434,O434/N434*100,0)</f>
        <v>0</v>
      </c>
      <c r="P435" s="71">
        <f t="shared" ref="P435" si="1635">IF(O434,P434/O434*100,0)</f>
        <v>0</v>
      </c>
    </row>
    <row r="436" spans="1:22" s="15" customFormat="1" ht="15.75">
      <c r="A436" s="16">
        <v>604230</v>
      </c>
      <c r="B436" s="16">
        <f t="shared" si="1583"/>
        <v>601710180</v>
      </c>
      <c r="C436" s="16">
        <v>710180</v>
      </c>
      <c r="D436" s="138" t="str">
        <f>D397</f>
        <v>Сельское поселение 18</v>
      </c>
      <c r="E436" s="34" t="s">
        <v>108</v>
      </c>
      <c r="F436" s="158"/>
      <c r="G436" s="158"/>
      <c r="H436" s="158"/>
      <c r="I436" s="158"/>
      <c r="J436" s="158"/>
      <c r="K436" s="158"/>
      <c r="L436" s="158"/>
      <c r="M436" s="158"/>
      <c r="N436" s="158"/>
      <c r="O436" s="158"/>
      <c r="P436" s="158"/>
    </row>
    <row r="437" spans="1:22" s="15" customFormat="1" ht="15.75">
      <c r="A437" s="16">
        <v>604240</v>
      </c>
      <c r="B437" s="16">
        <f t="shared" si="1583"/>
        <v>601711180</v>
      </c>
      <c r="C437" s="16">
        <v>711180</v>
      </c>
      <c r="D437" s="70" t="s">
        <v>113</v>
      </c>
      <c r="E437" s="102" t="s">
        <v>628</v>
      </c>
      <c r="F437" s="136" t="s">
        <v>593</v>
      </c>
      <c r="G437" s="71">
        <f t="shared" ref="G437" si="1636">IF(F436,G436/F436*100,0)</f>
        <v>0</v>
      </c>
      <c r="H437" s="71">
        <f t="shared" ref="H437" si="1637">IF(G436,H436/G436*100,0)</f>
        <v>0</v>
      </c>
      <c r="I437" s="71">
        <f t="shared" ref="I437" si="1638">IF(H436,I436/H436*100,0)</f>
        <v>0</v>
      </c>
      <c r="J437" s="71">
        <f t="shared" ref="J437" si="1639">IF(I436,J436/I436*100,0)</f>
        <v>0</v>
      </c>
      <c r="K437" s="71">
        <f t="shared" ref="K437" si="1640">IF(J436,K436/J436*100,0)</f>
        <v>0</v>
      </c>
      <c r="L437" s="71">
        <f t="shared" ref="L437" si="1641">IF(K436,L436/K436*100,0)</f>
        <v>0</v>
      </c>
      <c r="M437" s="136" t="s">
        <v>593</v>
      </c>
      <c r="N437" s="71">
        <f t="shared" ref="N437" si="1642">IF(M436,N436/M436*100,0)</f>
        <v>0</v>
      </c>
      <c r="O437" s="71">
        <f t="shared" ref="O437" si="1643">IF(N436,O436/N436*100,0)</f>
        <v>0</v>
      </c>
      <c r="P437" s="71">
        <f t="shared" ref="P437" si="1644">IF(O436,P436/O436*100,0)</f>
        <v>0</v>
      </c>
    </row>
    <row r="438" spans="1:22" s="15" customFormat="1" ht="15.75">
      <c r="A438" s="16">
        <v>604250</v>
      </c>
      <c r="B438" s="16">
        <f t="shared" si="1583"/>
        <v>601710190</v>
      </c>
      <c r="C438" s="16">
        <v>710190</v>
      </c>
      <c r="D438" s="138" t="str">
        <f>D398</f>
        <v>Сельское поселение 19</v>
      </c>
      <c r="E438" s="34" t="s">
        <v>108</v>
      </c>
      <c r="F438" s="158"/>
      <c r="G438" s="158"/>
      <c r="H438" s="158"/>
      <c r="I438" s="158"/>
      <c r="J438" s="158"/>
      <c r="K438" s="158"/>
      <c r="L438" s="158"/>
      <c r="M438" s="158"/>
      <c r="N438" s="158"/>
      <c r="O438" s="158"/>
      <c r="P438" s="158"/>
    </row>
    <row r="439" spans="1:22" s="15" customFormat="1" ht="15.75">
      <c r="A439" s="16">
        <v>604260</v>
      </c>
      <c r="B439" s="16">
        <f t="shared" si="1583"/>
        <v>601711190</v>
      </c>
      <c r="C439" s="16">
        <v>711190</v>
      </c>
      <c r="D439" s="70" t="s">
        <v>113</v>
      </c>
      <c r="E439" s="102" t="s">
        <v>628</v>
      </c>
      <c r="F439" s="136" t="s">
        <v>593</v>
      </c>
      <c r="G439" s="71">
        <f t="shared" ref="G439" si="1645">IF(F438,G438/F438*100,0)</f>
        <v>0</v>
      </c>
      <c r="H439" s="71">
        <f t="shared" ref="H439" si="1646">IF(G438,H438/G438*100,0)</f>
        <v>0</v>
      </c>
      <c r="I439" s="71">
        <f t="shared" ref="I439" si="1647">IF(H438,I438/H438*100,0)</f>
        <v>0</v>
      </c>
      <c r="J439" s="71">
        <f t="shared" ref="J439" si="1648">IF(I438,J438/I438*100,0)</f>
        <v>0</v>
      </c>
      <c r="K439" s="71">
        <f t="shared" ref="K439" si="1649">IF(J438,K438/J438*100,0)</f>
        <v>0</v>
      </c>
      <c r="L439" s="71">
        <f t="shared" ref="L439" si="1650">IF(K438,L438/K438*100,0)</f>
        <v>0</v>
      </c>
      <c r="M439" s="136" t="s">
        <v>593</v>
      </c>
      <c r="N439" s="71">
        <f t="shared" ref="N439" si="1651">IF(M438,N438/M438*100,0)</f>
        <v>0</v>
      </c>
      <c r="O439" s="71">
        <f t="shared" ref="O439" si="1652">IF(N438,O438/N438*100,0)</f>
        <v>0</v>
      </c>
      <c r="P439" s="71">
        <f t="shared" ref="P439" si="1653">IF(O438,P438/O438*100,0)</f>
        <v>0</v>
      </c>
    </row>
    <row r="440" spans="1:22" s="15" customFormat="1" ht="39">
      <c r="A440" s="16">
        <v>604270</v>
      </c>
      <c r="B440" s="16">
        <f t="shared" si="1516"/>
        <v>601720000</v>
      </c>
      <c r="C440" s="16">
        <v>720000</v>
      </c>
      <c r="D440" s="134" t="s">
        <v>130</v>
      </c>
      <c r="E440" s="31" t="s">
        <v>109</v>
      </c>
      <c r="F440" s="164">
        <f t="shared" ref="F440:P440" si="1654">ROUND(F442+F443+F444+F445+F446+F447+F448+F449+F450+F451+F452+F453+F454+F455+F456+F457+F458+F459+F460,2)</f>
        <v>0</v>
      </c>
      <c r="G440" s="164">
        <f t="shared" si="1654"/>
        <v>0</v>
      </c>
      <c r="H440" s="164">
        <f t="shared" si="1654"/>
        <v>0</v>
      </c>
      <c r="I440" s="164">
        <f t="shared" si="1654"/>
        <v>0</v>
      </c>
      <c r="J440" s="164">
        <f t="shared" si="1654"/>
        <v>0</v>
      </c>
      <c r="K440" s="164">
        <f t="shared" si="1654"/>
        <v>0</v>
      </c>
      <c r="L440" s="164">
        <f t="shared" si="1654"/>
        <v>0</v>
      </c>
      <c r="M440" s="164">
        <f t="shared" si="1654"/>
        <v>0</v>
      </c>
      <c r="N440" s="164">
        <f t="shared" si="1654"/>
        <v>0</v>
      </c>
      <c r="O440" s="164">
        <f t="shared" si="1654"/>
        <v>0</v>
      </c>
      <c r="P440" s="164">
        <f t="shared" si="1654"/>
        <v>0</v>
      </c>
    </row>
    <row r="441" spans="1:22" s="15" customFormat="1" ht="94.5">
      <c r="A441" s="16">
        <v>604280</v>
      </c>
      <c r="B441" s="16"/>
      <c r="C441" s="16"/>
      <c r="D441" s="100" t="s">
        <v>651</v>
      </c>
      <c r="E441" s="31"/>
      <c r="F441" s="164">
        <f>F122</f>
        <v>69006.09</v>
      </c>
      <c r="G441" s="164">
        <f t="shared" ref="G441:P441" si="1655">G122</f>
        <v>69811.5</v>
      </c>
      <c r="H441" s="164">
        <f t="shared" si="1655"/>
        <v>73521.55</v>
      </c>
      <c r="I441" s="164">
        <f t="shared" si="1655"/>
        <v>77549.539999999994</v>
      </c>
      <c r="J441" s="164">
        <f t="shared" si="1655"/>
        <v>78622.149999999994</v>
      </c>
      <c r="K441" s="164">
        <f t="shared" si="1655"/>
        <v>78834</v>
      </c>
      <c r="L441" s="164">
        <f t="shared" si="1655"/>
        <v>79066.850000000006</v>
      </c>
      <c r="M441" s="164">
        <f t="shared" si="1655"/>
        <v>17538.599999999999</v>
      </c>
      <c r="N441" s="164">
        <f t="shared" si="1655"/>
        <v>17384.98</v>
      </c>
      <c r="O441" s="164">
        <f t="shared" si="1655"/>
        <v>18175.830000000002</v>
      </c>
      <c r="P441" s="164">
        <f t="shared" si="1655"/>
        <v>19387.39</v>
      </c>
      <c r="R441" s="181" t="s">
        <v>146</v>
      </c>
      <c r="S441" s="181"/>
      <c r="T441" s="181"/>
      <c r="U441" s="181"/>
      <c r="V441" s="181"/>
    </row>
    <row r="442" spans="1:22" s="15" customFormat="1" ht="15.75">
      <c r="A442" s="16">
        <v>604290</v>
      </c>
      <c r="B442" s="16">
        <f t="shared" si="1516"/>
        <v>601720010</v>
      </c>
      <c r="C442" s="16">
        <v>720010</v>
      </c>
      <c r="D442" s="138" t="str">
        <f>D380</f>
        <v>Сельское поселение 1</v>
      </c>
      <c r="E442" s="34" t="s">
        <v>109</v>
      </c>
      <c r="F442" s="157">
        <f>F380*F402*12/1000</f>
        <v>0</v>
      </c>
      <c r="G442" s="157">
        <f t="shared" ref="G442:L442" si="1656">G380*G402*12/1000</f>
        <v>0</v>
      </c>
      <c r="H442" s="157">
        <f t="shared" si="1656"/>
        <v>0</v>
      </c>
      <c r="I442" s="157">
        <f t="shared" si="1656"/>
        <v>0</v>
      </c>
      <c r="J442" s="157">
        <f t="shared" si="1656"/>
        <v>0</v>
      </c>
      <c r="K442" s="157">
        <f t="shared" si="1656"/>
        <v>0</v>
      </c>
      <c r="L442" s="157">
        <f t="shared" si="1656"/>
        <v>0</v>
      </c>
      <c r="M442" s="157">
        <f>M380*M402*3/1000</f>
        <v>0</v>
      </c>
      <c r="N442" s="157">
        <f>N380*N402*3/1000</f>
        <v>0</v>
      </c>
      <c r="O442" s="157">
        <f>O380*O402*3/1000</f>
        <v>0</v>
      </c>
      <c r="P442" s="157">
        <f>P380*P402*3/1000</f>
        <v>0</v>
      </c>
    </row>
    <row r="443" spans="1:22" s="15" customFormat="1" ht="15.75">
      <c r="A443" s="16">
        <v>604300</v>
      </c>
      <c r="B443" s="16">
        <f t="shared" si="1516"/>
        <v>601720020</v>
      </c>
      <c r="C443" s="16">
        <v>720020</v>
      </c>
      <c r="D443" s="138" t="str">
        <f t="shared" ref="D443:D460" si="1657">D381</f>
        <v>Сельское поселение 2</v>
      </c>
      <c r="E443" s="34" t="s">
        <v>109</v>
      </c>
      <c r="F443" s="157">
        <f>F381*F404*12/1000</f>
        <v>0</v>
      </c>
      <c r="G443" s="157">
        <f t="shared" ref="G443:L443" si="1658">G381*G404*12/1000</f>
        <v>0</v>
      </c>
      <c r="H443" s="157">
        <f t="shared" si="1658"/>
        <v>0</v>
      </c>
      <c r="I443" s="157">
        <f t="shared" si="1658"/>
        <v>0</v>
      </c>
      <c r="J443" s="157">
        <f t="shared" si="1658"/>
        <v>0</v>
      </c>
      <c r="K443" s="157">
        <f t="shared" si="1658"/>
        <v>0</v>
      </c>
      <c r="L443" s="157">
        <f t="shared" si="1658"/>
        <v>0</v>
      </c>
      <c r="M443" s="157">
        <f>M381*M404*3/1000</f>
        <v>0</v>
      </c>
      <c r="N443" s="157">
        <f>N381*N404*3/1000</f>
        <v>0</v>
      </c>
      <c r="O443" s="157">
        <f>O381*O404*3/1000</f>
        <v>0</v>
      </c>
      <c r="P443" s="157">
        <f>P381*P404*3/1000</f>
        <v>0</v>
      </c>
    </row>
    <row r="444" spans="1:22" s="15" customFormat="1" ht="15.75">
      <c r="A444" s="16">
        <v>604310</v>
      </c>
      <c r="B444" s="16">
        <f t="shared" si="1516"/>
        <v>601720030</v>
      </c>
      <c r="C444" s="16">
        <v>720030</v>
      </c>
      <c r="D444" s="138" t="str">
        <f t="shared" si="1657"/>
        <v>Сельское поселение 3</v>
      </c>
      <c r="E444" s="34" t="s">
        <v>109</v>
      </c>
      <c r="F444" s="157">
        <f t="shared" ref="F444" si="1659">F382*F406*12/1000</f>
        <v>0</v>
      </c>
      <c r="G444" s="157">
        <f t="shared" ref="G444:L444" si="1660">G382*G406*12/1000</f>
        <v>0</v>
      </c>
      <c r="H444" s="157">
        <f t="shared" si="1660"/>
        <v>0</v>
      </c>
      <c r="I444" s="157">
        <f t="shared" si="1660"/>
        <v>0</v>
      </c>
      <c r="J444" s="157">
        <f t="shared" si="1660"/>
        <v>0</v>
      </c>
      <c r="K444" s="157">
        <f t="shared" si="1660"/>
        <v>0</v>
      </c>
      <c r="L444" s="157">
        <f t="shared" si="1660"/>
        <v>0</v>
      </c>
      <c r="M444" s="157">
        <f>M382*M406*3/1000</f>
        <v>0</v>
      </c>
      <c r="N444" s="157">
        <f>N382*N406*3/1000</f>
        <v>0</v>
      </c>
      <c r="O444" s="157">
        <f>O382*O406*3/1000</f>
        <v>0</v>
      </c>
      <c r="P444" s="157">
        <f>P382*P406*3/1000</f>
        <v>0</v>
      </c>
    </row>
    <row r="445" spans="1:22" s="15" customFormat="1" ht="15.75">
      <c r="A445" s="16">
        <v>604320</v>
      </c>
      <c r="B445" s="16">
        <f t="shared" si="1516"/>
        <v>601720040</v>
      </c>
      <c r="C445" s="16">
        <v>720040</v>
      </c>
      <c r="D445" s="138" t="str">
        <f t="shared" si="1657"/>
        <v>Сельское поселение 4</v>
      </c>
      <c r="E445" s="34" t="s">
        <v>109</v>
      </c>
      <c r="F445" s="157">
        <f>F383*F408*12/1000</f>
        <v>0</v>
      </c>
      <c r="G445" s="157">
        <f t="shared" ref="G445:L445" si="1661">G383*G408*12/1000</f>
        <v>0</v>
      </c>
      <c r="H445" s="157">
        <f t="shared" si="1661"/>
        <v>0</v>
      </c>
      <c r="I445" s="157">
        <f t="shared" si="1661"/>
        <v>0</v>
      </c>
      <c r="J445" s="157">
        <f t="shared" si="1661"/>
        <v>0</v>
      </c>
      <c r="K445" s="157">
        <f t="shared" si="1661"/>
        <v>0</v>
      </c>
      <c r="L445" s="157">
        <f t="shared" si="1661"/>
        <v>0</v>
      </c>
      <c r="M445" s="157">
        <f>M383*M408*3/1000</f>
        <v>0</v>
      </c>
      <c r="N445" s="157">
        <f>N383*N408*3/1000</f>
        <v>0</v>
      </c>
      <c r="O445" s="157">
        <f>O383*O408*3/1000</f>
        <v>0</v>
      </c>
      <c r="P445" s="157">
        <f>P383*P408*3/1000</f>
        <v>0</v>
      </c>
    </row>
    <row r="446" spans="1:22" s="15" customFormat="1" ht="15.75">
      <c r="A446" s="16">
        <v>604330</v>
      </c>
      <c r="B446" s="16">
        <f t="shared" si="1516"/>
        <v>601720050</v>
      </c>
      <c r="C446" s="16">
        <v>720050</v>
      </c>
      <c r="D446" s="138" t="str">
        <f t="shared" si="1657"/>
        <v>Сельское поселение 5</v>
      </c>
      <c r="E446" s="34" t="s">
        <v>109</v>
      </c>
      <c r="F446" s="157">
        <f>F384*F410*12/1000</f>
        <v>0</v>
      </c>
      <c r="G446" s="157">
        <f t="shared" ref="G446:L446" si="1662">G384*G410*12/1000</f>
        <v>0</v>
      </c>
      <c r="H446" s="157">
        <f t="shared" si="1662"/>
        <v>0</v>
      </c>
      <c r="I446" s="157">
        <f t="shared" si="1662"/>
        <v>0</v>
      </c>
      <c r="J446" s="157">
        <f t="shared" si="1662"/>
        <v>0</v>
      </c>
      <c r="K446" s="157">
        <f t="shared" si="1662"/>
        <v>0</v>
      </c>
      <c r="L446" s="157">
        <f t="shared" si="1662"/>
        <v>0</v>
      </c>
      <c r="M446" s="157">
        <f>M384*M410*3/1000</f>
        <v>0</v>
      </c>
      <c r="N446" s="157">
        <f>N384*N410*3/1000</f>
        <v>0</v>
      </c>
      <c r="O446" s="157">
        <f>O384*O410*3/1000</f>
        <v>0</v>
      </c>
      <c r="P446" s="157">
        <f>P384*P410*3/1000</f>
        <v>0</v>
      </c>
    </row>
    <row r="447" spans="1:22" s="15" customFormat="1" ht="15.75">
      <c r="A447" s="16">
        <v>604340</v>
      </c>
      <c r="B447" s="16">
        <f t="shared" si="1516"/>
        <v>601720060</v>
      </c>
      <c r="C447" s="16">
        <v>720060</v>
      </c>
      <c r="D447" s="138" t="str">
        <f t="shared" si="1657"/>
        <v>Сельское поселение 6</v>
      </c>
      <c r="E447" s="34" t="s">
        <v>109</v>
      </c>
      <c r="F447" s="157">
        <f>F385*F412*12/1000</f>
        <v>0</v>
      </c>
      <c r="G447" s="157">
        <f t="shared" ref="G447:L447" si="1663">G385*G412*12/1000</f>
        <v>0</v>
      </c>
      <c r="H447" s="157">
        <f t="shared" si="1663"/>
        <v>0</v>
      </c>
      <c r="I447" s="157">
        <f t="shared" si="1663"/>
        <v>0</v>
      </c>
      <c r="J447" s="157">
        <f t="shared" si="1663"/>
        <v>0</v>
      </c>
      <c r="K447" s="157">
        <f t="shared" si="1663"/>
        <v>0</v>
      </c>
      <c r="L447" s="157">
        <f t="shared" si="1663"/>
        <v>0</v>
      </c>
      <c r="M447" s="157">
        <f>M385*M412*3/1000</f>
        <v>0</v>
      </c>
      <c r="N447" s="157">
        <f>N385*N412*3/1000</f>
        <v>0</v>
      </c>
      <c r="O447" s="157">
        <f>O385*O412*3/1000</f>
        <v>0</v>
      </c>
      <c r="P447" s="157">
        <f>P385*P412*3/1000</f>
        <v>0</v>
      </c>
    </row>
    <row r="448" spans="1:22" s="15" customFormat="1" ht="15.75">
      <c r="A448" s="16">
        <v>604350</v>
      </c>
      <c r="B448" s="16">
        <f t="shared" si="1516"/>
        <v>601720070</v>
      </c>
      <c r="C448" s="16">
        <v>720070</v>
      </c>
      <c r="D448" s="138" t="str">
        <f t="shared" si="1657"/>
        <v>Сельское поселение 7</v>
      </c>
      <c r="E448" s="34" t="s">
        <v>109</v>
      </c>
      <c r="F448" s="157">
        <f>F386*F414*12/1000</f>
        <v>0</v>
      </c>
      <c r="G448" s="157">
        <f t="shared" ref="G448:L448" si="1664">G386*G414*12/1000</f>
        <v>0</v>
      </c>
      <c r="H448" s="157">
        <f t="shared" si="1664"/>
        <v>0</v>
      </c>
      <c r="I448" s="157">
        <f t="shared" si="1664"/>
        <v>0</v>
      </c>
      <c r="J448" s="157">
        <f t="shared" si="1664"/>
        <v>0</v>
      </c>
      <c r="K448" s="157">
        <f t="shared" si="1664"/>
        <v>0</v>
      </c>
      <c r="L448" s="157">
        <f t="shared" si="1664"/>
        <v>0</v>
      </c>
      <c r="M448" s="157">
        <f>M386*M414*3/1000</f>
        <v>0</v>
      </c>
      <c r="N448" s="157">
        <f>N386*N414*3/1000</f>
        <v>0</v>
      </c>
      <c r="O448" s="157">
        <f>O386*O414*3/1000</f>
        <v>0</v>
      </c>
      <c r="P448" s="157">
        <f>P386*P414*3/1000</f>
        <v>0</v>
      </c>
    </row>
    <row r="449" spans="1:16" s="15" customFormat="1" ht="15.75">
      <c r="A449" s="16">
        <v>604360</v>
      </c>
      <c r="B449" s="16">
        <f t="shared" ref="B449:B454" si="1665">VALUE(CONCATENATE($A$2,$C$4,C449))</f>
        <v>601720080</v>
      </c>
      <c r="C449" s="16">
        <v>720080</v>
      </c>
      <c r="D449" s="138" t="str">
        <f t="shared" si="1657"/>
        <v>Сельское поселение 8</v>
      </c>
      <c r="E449" s="34" t="s">
        <v>109</v>
      </c>
      <c r="F449" s="157">
        <f>F387*F416*12/1000</f>
        <v>0</v>
      </c>
      <c r="G449" s="157">
        <f t="shared" ref="G449:L449" si="1666">G387*G416*12/1000</f>
        <v>0</v>
      </c>
      <c r="H449" s="157">
        <f t="shared" si="1666"/>
        <v>0</v>
      </c>
      <c r="I449" s="157">
        <f t="shared" si="1666"/>
        <v>0</v>
      </c>
      <c r="J449" s="157">
        <f t="shared" si="1666"/>
        <v>0</v>
      </c>
      <c r="K449" s="157">
        <f t="shared" si="1666"/>
        <v>0</v>
      </c>
      <c r="L449" s="157">
        <f t="shared" si="1666"/>
        <v>0</v>
      </c>
      <c r="M449" s="157">
        <f>M387*M416*3/1000</f>
        <v>0</v>
      </c>
      <c r="N449" s="157">
        <f>N387*N416*3/1000</f>
        <v>0</v>
      </c>
      <c r="O449" s="157">
        <f>O387*O416*3/1000</f>
        <v>0</v>
      </c>
      <c r="P449" s="157">
        <f>P387*P416*3/1000</f>
        <v>0</v>
      </c>
    </row>
    <row r="450" spans="1:16" s="15" customFormat="1" ht="15.75">
      <c r="A450" s="16">
        <v>604370</v>
      </c>
      <c r="B450" s="16">
        <f t="shared" si="1665"/>
        <v>601720090</v>
      </c>
      <c r="C450" s="16">
        <v>720090</v>
      </c>
      <c r="D450" s="138" t="str">
        <f t="shared" si="1657"/>
        <v>Сельское поселение 9</v>
      </c>
      <c r="E450" s="34" t="s">
        <v>109</v>
      </c>
      <c r="F450" s="157">
        <f>F388*F418*12/1000</f>
        <v>0</v>
      </c>
      <c r="G450" s="157">
        <f t="shared" ref="G450:L450" si="1667">G388*G418*12/1000</f>
        <v>0</v>
      </c>
      <c r="H450" s="157">
        <f t="shared" si="1667"/>
        <v>0</v>
      </c>
      <c r="I450" s="157">
        <f t="shared" si="1667"/>
        <v>0</v>
      </c>
      <c r="J450" s="157">
        <f t="shared" si="1667"/>
        <v>0</v>
      </c>
      <c r="K450" s="157">
        <f t="shared" si="1667"/>
        <v>0</v>
      </c>
      <c r="L450" s="157">
        <f t="shared" si="1667"/>
        <v>0</v>
      </c>
      <c r="M450" s="157">
        <f>M388*M418*3/1000</f>
        <v>0</v>
      </c>
      <c r="N450" s="157">
        <f>N388*N418*3/1000</f>
        <v>0</v>
      </c>
      <c r="O450" s="157">
        <f>O388*O418*3/1000</f>
        <v>0</v>
      </c>
      <c r="P450" s="157">
        <f>P388*P418*3/1000</f>
        <v>0</v>
      </c>
    </row>
    <row r="451" spans="1:16" s="15" customFormat="1" ht="15.75">
      <c r="A451" s="16">
        <v>604380</v>
      </c>
      <c r="B451" s="16">
        <f t="shared" si="1665"/>
        <v>601720100</v>
      </c>
      <c r="C451" s="16">
        <v>720100</v>
      </c>
      <c r="D451" s="138" t="str">
        <f t="shared" si="1657"/>
        <v>Сельское поселение 10</v>
      </c>
      <c r="E451" s="34" t="s">
        <v>109</v>
      </c>
      <c r="F451" s="157">
        <f>F389*F420*12/1000</f>
        <v>0</v>
      </c>
      <c r="G451" s="157">
        <f t="shared" ref="G451:L451" si="1668">G389*G420*12/1000</f>
        <v>0</v>
      </c>
      <c r="H451" s="157">
        <f t="shared" si="1668"/>
        <v>0</v>
      </c>
      <c r="I451" s="157">
        <f t="shared" si="1668"/>
        <v>0</v>
      </c>
      <c r="J451" s="157">
        <f t="shared" si="1668"/>
        <v>0</v>
      </c>
      <c r="K451" s="157">
        <f t="shared" si="1668"/>
        <v>0</v>
      </c>
      <c r="L451" s="157">
        <f t="shared" si="1668"/>
        <v>0</v>
      </c>
      <c r="M451" s="157">
        <f>M389*M420*3/1000</f>
        <v>0</v>
      </c>
      <c r="N451" s="157">
        <f>N389*N420*3/1000</f>
        <v>0</v>
      </c>
      <c r="O451" s="157">
        <f>O389*O420*3/1000</f>
        <v>0</v>
      </c>
      <c r="P451" s="157">
        <f>P389*P420*3/1000</f>
        <v>0</v>
      </c>
    </row>
    <row r="452" spans="1:16" s="15" customFormat="1" ht="15.75">
      <c r="A452" s="16">
        <v>604390</v>
      </c>
      <c r="B452" s="16">
        <f t="shared" si="1665"/>
        <v>601720110</v>
      </c>
      <c r="C452" s="16">
        <v>720110</v>
      </c>
      <c r="D452" s="138" t="str">
        <f t="shared" si="1657"/>
        <v>Сельское поселение 11</v>
      </c>
      <c r="E452" s="34" t="s">
        <v>109</v>
      </c>
      <c r="F452" s="157">
        <f>F390*F422*12/1000</f>
        <v>0</v>
      </c>
      <c r="G452" s="157">
        <f t="shared" ref="G452:L452" si="1669">G390*G422*12/1000</f>
        <v>0</v>
      </c>
      <c r="H452" s="157">
        <f t="shared" si="1669"/>
        <v>0</v>
      </c>
      <c r="I452" s="157">
        <f t="shared" si="1669"/>
        <v>0</v>
      </c>
      <c r="J452" s="157">
        <f t="shared" si="1669"/>
        <v>0</v>
      </c>
      <c r="K452" s="157">
        <f t="shared" si="1669"/>
        <v>0</v>
      </c>
      <c r="L452" s="157">
        <f t="shared" si="1669"/>
        <v>0</v>
      </c>
      <c r="M452" s="157">
        <f>M390*M422*3/1000</f>
        <v>0</v>
      </c>
      <c r="N452" s="157">
        <f>N390*N422*3/1000</f>
        <v>0</v>
      </c>
      <c r="O452" s="157">
        <f>O390*O422*3/1000</f>
        <v>0</v>
      </c>
      <c r="P452" s="157">
        <f>P390*P422*3/1000</f>
        <v>0</v>
      </c>
    </row>
    <row r="453" spans="1:16" s="15" customFormat="1" ht="15.75">
      <c r="A453" s="16">
        <v>604400</v>
      </c>
      <c r="B453" s="16">
        <f t="shared" si="1665"/>
        <v>601720120</v>
      </c>
      <c r="C453" s="16">
        <v>720120</v>
      </c>
      <c r="D453" s="138" t="str">
        <f t="shared" si="1657"/>
        <v>Сельское поселение 12</v>
      </c>
      <c r="E453" s="34" t="s">
        <v>109</v>
      </c>
      <c r="F453" s="157">
        <f>F391*F424*12/1000</f>
        <v>0</v>
      </c>
      <c r="G453" s="157">
        <f t="shared" ref="G453:L453" si="1670">G391*G424*12/1000</f>
        <v>0</v>
      </c>
      <c r="H453" s="157">
        <f t="shared" si="1670"/>
        <v>0</v>
      </c>
      <c r="I453" s="157">
        <f t="shared" si="1670"/>
        <v>0</v>
      </c>
      <c r="J453" s="157">
        <f t="shared" si="1670"/>
        <v>0</v>
      </c>
      <c r="K453" s="157">
        <f t="shared" si="1670"/>
        <v>0</v>
      </c>
      <c r="L453" s="157">
        <f t="shared" si="1670"/>
        <v>0</v>
      </c>
      <c r="M453" s="157">
        <f>M391*M424*3/1000</f>
        <v>0</v>
      </c>
      <c r="N453" s="157">
        <f>N391*N424*3/1000</f>
        <v>0</v>
      </c>
      <c r="O453" s="157">
        <f>O391*O424*3/1000</f>
        <v>0</v>
      </c>
      <c r="P453" s="157">
        <f>P391*P424*3/1000</f>
        <v>0</v>
      </c>
    </row>
    <row r="454" spans="1:16" s="15" customFormat="1" ht="15.75">
      <c r="A454" s="16">
        <v>604410</v>
      </c>
      <c r="B454" s="16">
        <f t="shared" si="1665"/>
        <v>601720130</v>
      </c>
      <c r="C454" s="16">
        <v>720130</v>
      </c>
      <c r="D454" s="138" t="str">
        <f t="shared" si="1657"/>
        <v>Сельское поселение 13</v>
      </c>
      <c r="E454" s="34" t="s">
        <v>109</v>
      </c>
      <c r="F454" s="157">
        <f>F392*F426*12/1000</f>
        <v>0</v>
      </c>
      <c r="G454" s="157">
        <f t="shared" ref="G454:L454" si="1671">G392*G426*12/1000</f>
        <v>0</v>
      </c>
      <c r="H454" s="157">
        <f t="shared" si="1671"/>
        <v>0</v>
      </c>
      <c r="I454" s="157">
        <f t="shared" si="1671"/>
        <v>0</v>
      </c>
      <c r="J454" s="157">
        <f t="shared" si="1671"/>
        <v>0</v>
      </c>
      <c r="K454" s="157">
        <f t="shared" si="1671"/>
        <v>0</v>
      </c>
      <c r="L454" s="157">
        <f t="shared" si="1671"/>
        <v>0</v>
      </c>
      <c r="M454" s="157">
        <f>M392*M426*3/1000</f>
        <v>0</v>
      </c>
      <c r="N454" s="157">
        <f>N392*N426*3/1000</f>
        <v>0</v>
      </c>
      <c r="O454" s="157">
        <f>O392*O426*3/1000</f>
        <v>0</v>
      </c>
      <c r="P454" s="157">
        <f>P392*P426*3/1000</f>
        <v>0</v>
      </c>
    </row>
    <row r="455" spans="1:16" s="15" customFormat="1" ht="15.75">
      <c r="A455" s="16">
        <v>604420</v>
      </c>
      <c r="B455" s="16">
        <f t="shared" ref="B455:B460" si="1672">VALUE(CONCATENATE($A$2,$C$4,C455))</f>
        <v>601720140</v>
      </c>
      <c r="C455" s="16">
        <v>720140</v>
      </c>
      <c r="D455" s="138" t="str">
        <f t="shared" si="1657"/>
        <v>Сельское поселение 14</v>
      </c>
      <c r="E455" s="34" t="s">
        <v>109</v>
      </c>
      <c r="F455" s="157">
        <f>F393*F428*12/1000</f>
        <v>0</v>
      </c>
      <c r="G455" s="157">
        <f t="shared" ref="G455:L455" si="1673">G393*G428*12/1000</f>
        <v>0</v>
      </c>
      <c r="H455" s="157">
        <f t="shared" si="1673"/>
        <v>0</v>
      </c>
      <c r="I455" s="157">
        <f t="shared" si="1673"/>
        <v>0</v>
      </c>
      <c r="J455" s="157">
        <f t="shared" si="1673"/>
        <v>0</v>
      </c>
      <c r="K455" s="157">
        <f t="shared" si="1673"/>
        <v>0</v>
      </c>
      <c r="L455" s="157">
        <f t="shared" si="1673"/>
        <v>0</v>
      </c>
      <c r="M455" s="157">
        <f>M393*M428*3/1000</f>
        <v>0</v>
      </c>
      <c r="N455" s="157">
        <f>N393*N428*3/1000</f>
        <v>0</v>
      </c>
      <c r="O455" s="157">
        <f>O393*O428*3/1000</f>
        <v>0</v>
      </c>
      <c r="P455" s="157">
        <f>P393*P428*3/1000</f>
        <v>0</v>
      </c>
    </row>
    <row r="456" spans="1:16" s="15" customFormat="1" ht="15.75">
      <c r="A456" s="16">
        <v>604430</v>
      </c>
      <c r="B456" s="16">
        <f t="shared" si="1672"/>
        <v>601720150</v>
      </c>
      <c r="C456" s="16">
        <v>720150</v>
      </c>
      <c r="D456" s="138" t="str">
        <f t="shared" si="1657"/>
        <v>Сельское поселение 15</v>
      </c>
      <c r="E456" s="34" t="s">
        <v>109</v>
      </c>
      <c r="F456" s="157">
        <f>F394*F430*12/1000</f>
        <v>0</v>
      </c>
      <c r="G456" s="157">
        <f t="shared" ref="G456:L456" si="1674">G394*G430*12/1000</f>
        <v>0</v>
      </c>
      <c r="H456" s="157">
        <f t="shared" si="1674"/>
        <v>0</v>
      </c>
      <c r="I456" s="157">
        <f t="shared" si="1674"/>
        <v>0</v>
      </c>
      <c r="J456" s="157">
        <f t="shared" si="1674"/>
        <v>0</v>
      </c>
      <c r="K456" s="157">
        <f t="shared" si="1674"/>
        <v>0</v>
      </c>
      <c r="L456" s="157">
        <f t="shared" si="1674"/>
        <v>0</v>
      </c>
      <c r="M456" s="157">
        <f>M394*M430*3/1000</f>
        <v>0</v>
      </c>
      <c r="N456" s="157">
        <f>N394*N430*3/1000</f>
        <v>0</v>
      </c>
      <c r="O456" s="157">
        <f>O394*O430*3/1000</f>
        <v>0</v>
      </c>
      <c r="P456" s="157">
        <f>P394*P430*3/1000</f>
        <v>0</v>
      </c>
    </row>
    <row r="457" spans="1:16" s="15" customFormat="1" ht="15.75">
      <c r="A457" s="16">
        <v>604440</v>
      </c>
      <c r="B457" s="16">
        <f t="shared" si="1672"/>
        <v>601720160</v>
      </c>
      <c r="C457" s="16">
        <v>720160</v>
      </c>
      <c r="D457" s="138" t="str">
        <f t="shared" si="1657"/>
        <v>Сельское поселение 16</v>
      </c>
      <c r="E457" s="34" t="s">
        <v>109</v>
      </c>
      <c r="F457" s="157">
        <f>F395*F432*12/1000</f>
        <v>0</v>
      </c>
      <c r="G457" s="157">
        <f t="shared" ref="G457:L457" si="1675">G395*G432*12/1000</f>
        <v>0</v>
      </c>
      <c r="H457" s="157">
        <f t="shared" si="1675"/>
        <v>0</v>
      </c>
      <c r="I457" s="157">
        <f t="shared" si="1675"/>
        <v>0</v>
      </c>
      <c r="J457" s="157">
        <f t="shared" si="1675"/>
        <v>0</v>
      </c>
      <c r="K457" s="157">
        <f t="shared" si="1675"/>
        <v>0</v>
      </c>
      <c r="L457" s="157">
        <f t="shared" si="1675"/>
        <v>0</v>
      </c>
      <c r="M457" s="157">
        <f>M395*M432*3/1000</f>
        <v>0</v>
      </c>
      <c r="N457" s="157">
        <f>N395*N432*3/1000</f>
        <v>0</v>
      </c>
      <c r="O457" s="157">
        <f>O395*O432*3/1000</f>
        <v>0</v>
      </c>
      <c r="P457" s="157">
        <f>P395*P432*3/1000</f>
        <v>0</v>
      </c>
    </row>
    <row r="458" spans="1:16" s="15" customFormat="1" ht="15.75">
      <c r="A458" s="16">
        <v>604450</v>
      </c>
      <c r="B458" s="16">
        <f t="shared" si="1672"/>
        <v>601720170</v>
      </c>
      <c r="C458" s="16">
        <v>720170</v>
      </c>
      <c r="D458" s="138" t="str">
        <f t="shared" si="1657"/>
        <v>Сельское поселение 17</v>
      </c>
      <c r="E458" s="34" t="s">
        <v>109</v>
      </c>
      <c r="F458" s="157">
        <f>F396*F434*12/1000</f>
        <v>0</v>
      </c>
      <c r="G458" s="157">
        <f t="shared" ref="G458:L458" si="1676">G396*G434*12/1000</f>
        <v>0</v>
      </c>
      <c r="H458" s="157">
        <f t="shared" si="1676"/>
        <v>0</v>
      </c>
      <c r="I458" s="157">
        <f t="shared" si="1676"/>
        <v>0</v>
      </c>
      <c r="J458" s="157">
        <f t="shared" si="1676"/>
        <v>0</v>
      </c>
      <c r="K458" s="157">
        <f t="shared" si="1676"/>
        <v>0</v>
      </c>
      <c r="L458" s="157">
        <f t="shared" si="1676"/>
        <v>0</v>
      </c>
      <c r="M458" s="157">
        <f>M396*M434*3/1000</f>
        <v>0</v>
      </c>
      <c r="N458" s="157">
        <f>N396*N434*3/1000</f>
        <v>0</v>
      </c>
      <c r="O458" s="157">
        <f>O396*O434*3/1000</f>
        <v>0</v>
      </c>
      <c r="P458" s="157">
        <f>P396*P434*3/1000</f>
        <v>0</v>
      </c>
    </row>
    <row r="459" spans="1:16" s="15" customFormat="1" ht="15.75">
      <c r="A459" s="16">
        <v>604460</v>
      </c>
      <c r="B459" s="16">
        <f t="shared" si="1672"/>
        <v>601720180</v>
      </c>
      <c r="C459" s="16">
        <v>720180</v>
      </c>
      <c r="D459" s="138" t="str">
        <f t="shared" si="1657"/>
        <v>Сельское поселение 18</v>
      </c>
      <c r="E459" s="34" t="s">
        <v>109</v>
      </c>
      <c r="F459" s="157">
        <f>F397*F436*12/1000</f>
        <v>0</v>
      </c>
      <c r="G459" s="157">
        <f t="shared" ref="G459:L459" si="1677">G397*G436*12/1000</f>
        <v>0</v>
      </c>
      <c r="H459" s="157">
        <f t="shared" si="1677"/>
        <v>0</v>
      </c>
      <c r="I459" s="157">
        <f t="shared" si="1677"/>
        <v>0</v>
      </c>
      <c r="J459" s="157">
        <f t="shared" si="1677"/>
        <v>0</v>
      </c>
      <c r="K459" s="157">
        <f t="shared" si="1677"/>
        <v>0</v>
      </c>
      <c r="L459" s="157">
        <f t="shared" si="1677"/>
        <v>0</v>
      </c>
      <c r="M459" s="157">
        <f>M397*M436*3/1000</f>
        <v>0</v>
      </c>
      <c r="N459" s="157">
        <f>N397*N436*3/1000</f>
        <v>0</v>
      </c>
      <c r="O459" s="157">
        <f>O397*O436*3/1000</f>
        <v>0</v>
      </c>
      <c r="P459" s="157">
        <f>P397*P436*3/1000</f>
        <v>0</v>
      </c>
    </row>
    <row r="460" spans="1:16" s="15" customFormat="1" ht="15.75">
      <c r="A460" s="16">
        <v>604470</v>
      </c>
      <c r="B460" s="16">
        <f t="shared" si="1672"/>
        <v>601720190</v>
      </c>
      <c r="C460" s="16">
        <v>720190</v>
      </c>
      <c r="D460" s="138" t="str">
        <f t="shared" si="1657"/>
        <v>Сельское поселение 19</v>
      </c>
      <c r="E460" s="34" t="s">
        <v>109</v>
      </c>
      <c r="F460" s="157">
        <f>F398*F438*12/1000</f>
        <v>0</v>
      </c>
      <c r="G460" s="157">
        <f t="shared" ref="G460:L460" si="1678">G398*G438*12/1000</f>
        <v>0</v>
      </c>
      <c r="H460" s="157">
        <f t="shared" si="1678"/>
        <v>0</v>
      </c>
      <c r="I460" s="157">
        <f t="shared" si="1678"/>
        <v>0</v>
      </c>
      <c r="J460" s="157">
        <f t="shared" si="1678"/>
        <v>0</v>
      </c>
      <c r="K460" s="157">
        <f t="shared" si="1678"/>
        <v>0</v>
      </c>
      <c r="L460" s="157">
        <f t="shared" si="1678"/>
        <v>0</v>
      </c>
      <c r="M460" s="157">
        <f>M398*M438*3/1000</f>
        <v>0</v>
      </c>
      <c r="N460" s="157">
        <f>N398*N438*3/1000</f>
        <v>0</v>
      </c>
      <c r="O460" s="157">
        <f>O398*O438*3/1000</f>
        <v>0</v>
      </c>
      <c r="P460" s="157">
        <f>P398*P438*3/1000</f>
        <v>0</v>
      </c>
    </row>
    <row r="461" spans="1:16" s="15" customFormat="1" ht="15">
      <c r="A461" s="16">
        <v>604480</v>
      </c>
      <c r="C461" s="6"/>
      <c r="D461" s="1"/>
      <c r="E461" s="1"/>
      <c r="F461" s="1"/>
      <c r="G461" s="1"/>
      <c r="H461" s="1"/>
      <c r="I461" s="1"/>
      <c r="J461" s="1"/>
      <c r="K461" s="1"/>
      <c r="L461" s="1"/>
      <c r="M461" s="1"/>
    </row>
    <row r="462" spans="1:16" s="15" customFormat="1" ht="15.75">
      <c r="A462" s="16">
        <v>604490</v>
      </c>
      <c r="C462" s="6"/>
      <c r="D462" s="47"/>
      <c r="E462" s="86"/>
      <c r="F462" s="42"/>
      <c r="G462" s="74"/>
      <c r="H462" s="74"/>
      <c r="I462" s="74"/>
      <c r="J462" s="74"/>
      <c r="K462" s="74"/>
      <c r="L462" s="74"/>
      <c r="M462" s="74"/>
      <c r="N462" s="74"/>
      <c r="O462" s="74"/>
      <c r="P462" s="87" t="s">
        <v>79</v>
      </c>
    </row>
    <row r="463" spans="1:16" s="15" customFormat="1" ht="15.75">
      <c r="A463" s="16">
        <v>604500</v>
      </c>
      <c r="C463" s="6"/>
      <c r="D463" s="180" t="s">
        <v>129</v>
      </c>
      <c r="E463" s="180"/>
      <c r="F463" s="180"/>
      <c r="G463" s="180"/>
      <c r="H463" s="180"/>
      <c r="I463" s="180"/>
      <c r="J463" s="180"/>
      <c r="K463" s="180"/>
      <c r="L463" s="180"/>
      <c r="M463" s="180"/>
      <c r="N463" s="180"/>
      <c r="O463" s="180"/>
      <c r="P463" s="74"/>
    </row>
    <row r="464" spans="1:16" s="15" customFormat="1" ht="15.75">
      <c r="A464" s="16">
        <v>604510</v>
      </c>
      <c r="C464" s="6"/>
      <c r="D464" s="47"/>
      <c r="E464" s="86"/>
      <c r="F464" s="42"/>
      <c r="G464" s="74"/>
      <c r="H464" s="74"/>
      <c r="I464" s="74"/>
      <c r="J464" s="74"/>
      <c r="K464" s="74"/>
      <c r="L464" s="74"/>
      <c r="M464" s="74"/>
      <c r="N464" s="74"/>
      <c r="O464" s="74"/>
      <c r="P464" s="74"/>
    </row>
    <row r="465" spans="1:18" s="15" customFormat="1" ht="15.75">
      <c r="A465" s="16">
        <v>604520</v>
      </c>
      <c r="B465" s="173" t="s">
        <v>69</v>
      </c>
      <c r="C465" s="174" t="s">
        <v>70</v>
      </c>
      <c r="D465" s="176" t="s">
        <v>0</v>
      </c>
      <c r="E465" s="178" t="s">
        <v>12</v>
      </c>
      <c r="F465" s="27">
        <v>2019</v>
      </c>
      <c r="G465" s="27">
        <v>2020</v>
      </c>
      <c r="H465" s="27">
        <v>2021</v>
      </c>
      <c r="I465" s="27">
        <v>2022</v>
      </c>
      <c r="J465" s="27">
        <v>2022</v>
      </c>
      <c r="K465" s="27">
        <v>2023</v>
      </c>
      <c r="L465" s="27">
        <v>2024</v>
      </c>
      <c r="M465" s="27">
        <v>2025</v>
      </c>
    </row>
    <row r="466" spans="1:18" s="15" customFormat="1" ht="15.75">
      <c r="A466" s="16">
        <v>604530</v>
      </c>
      <c r="B466" s="173" t="s">
        <v>9</v>
      </c>
      <c r="C466" s="175" t="s">
        <v>9</v>
      </c>
      <c r="D466" s="177"/>
      <c r="E466" s="179"/>
      <c r="F466" s="27" t="s">
        <v>1</v>
      </c>
      <c r="G466" s="27" t="s">
        <v>1</v>
      </c>
      <c r="H466" s="27" t="s">
        <v>1</v>
      </c>
      <c r="I466" s="27" t="s">
        <v>118</v>
      </c>
      <c r="J466" s="27" t="s">
        <v>2</v>
      </c>
      <c r="K466" s="69" t="s">
        <v>3</v>
      </c>
      <c r="L466" s="69" t="s">
        <v>3</v>
      </c>
      <c r="M466" s="27" t="s">
        <v>3</v>
      </c>
    </row>
    <row r="467" spans="1:18" s="15" customFormat="1" ht="31.5">
      <c r="A467" s="16">
        <v>604540</v>
      </c>
      <c r="B467" s="16">
        <f>VALUE(CONCATENATE($A$2,$C$4,C467))</f>
        <v>601800010</v>
      </c>
      <c r="C467" s="16">
        <v>800010</v>
      </c>
      <c r="D467" s="73" t="s">
        <v>119</v>
      </c>
      <c r="E467" s="33" t="s">
        <v>109</v>
      </c>
      <c r="F467" s="165">
        <v>778.9</v>
      </c>
      <c r="G467" s="165">
        <v>1001.5</v>
      </c>
      <c r="H467" s="165">
        <v>1089.5</v>
      </c>
      <c r="I467" s="157">
        <f>I469*0.13</f>
        <v>1022.19</v>
      </c>
      <c r="J467" s="166">
        <f>J469*0.13</f>
        <v>9581.9165000000012</v>
      </c>
      <c r="K467" s="166">
        <f>K469*0.13</f>
        <v>9661.6091000000015</v>
      </c>
      <c r="L467" s="166">
        <f>L469*0.13</f>
        <v>9974.1316999999999</v>
      </c>
      <c r="M467" s="166">
        <f>M469*0.13</f>
        <v>2256.6179999999999</v>
      </c>
    </row>
    <row r="468" spans="1:18" s="15" customFormat="1" ht="15.75">
      <c r="A468" s="16">
        <v>604550</v>
      </c>
      <c r="B468" s="16">
        <f t="shared" si="1516"/>
        <v>601801010</v>
      </c>
      <c r="C468" s="16">
        <v>801010</v>
      </c>
      <c r="D468" s="72" t="s">
        <v>120</v>
      </c>
      <c r="E468" s="102" t="s">
        <v>628</v>
      </c>
      <c r="F468" s="33" t="s">
        <v>593</v>
      </c>
      <c r="G468" s="71">
        <f>IF(F467,G467/F467*100,0)</f>
        <v>128.57876492489407</v>
      </c>
      <c r="H468" s="71">
        <f t="shared" ref="H468" si="1679">IF(G467,H467/G467*100,0)</f>
        <v>108.78681977034448</v>
      </c>
      <c r="I468" s="71">
        <f>IF(H467,I467/H467*100,0)</f>
        <v>93.821936668196429</v>
      </c>
      <c r="J468" s="71">
        <f>IF(H467,J467/H467*100,0)</f>
        <v>879.47833868747148</v>
      </c>
      <c r="K468" s="71">
        <f>IF(J467,K467/J467*100,0)</f>
        <v>100.83169791763476</v>
      </c>
      <c r="L468" s="71">
        <f>IF(K467,L467/K467*100,0)</f>
        <v>103.23468478972097</v>
      </c>
      <c r="M468" s="71">
        <f>IF(L467,M467/L467*100,0)</f>
        <v>22.624706268917624</v>
      </c>
    </row>
    <row r="469" spans="1:18" s="15" customFormat="1" ht="31.5">
      <c r="A469" s="16">
        <v>604560</v>
      </c>
      <c r="B469" s="16">
        <f t="shared" si="1516"/>
        <v>601800020</v>
      </c>
      <c r="C469" s="16">
        <v>800020</v>
      </c>
      <c r="D469" s="73" t="s">
        <v>121</v>
      </c>
      <c r="E469" s="33" t="s">
        <v>109</v>
      </c>
      <c r="F469" s="158">
        <f>F467/0.13</f>
        <v>5991.538461538461</v>
      </c>
      <c r="G469" s="158">
        <f>G467/0.13</f>
        <v>7703.8461538461534</v>
      </c>
      <c r="H469" s="158">
        <f>H467/0.13</f>
        <v>8380.7692307692305</v>
      </c>
      <c r="I469" s="158">
        <v>7863</v>
      </c>
      <c r="J469" s="158">
        <f>J471+J475</f>
        <v>73707.05</v>
      </c>
      <c r="K469" s="158">
        <f>K471+K475</f>
        <v>74320.070000000007</v>
      </c>
      <c r="L469" s="158">
        <f>L471+L475</f>
        <v>76724.09</v>
      </c>
      <c r="M469" s="158">
        <f>M471+M475</f>
        <v>17358.599999999999</v>
      </c>
      <c r="R469" s="125" t="s">
        <v>596</v>
      </c>
    </row>
    <row r="470" spans="1:18" s="15" customFormat="1" ht="15.75">
      <c r="A470" s="16">
        <v>604570</v>
      </c>
      <c r="B470" s="16">
        <f t="shared" si="1516"/>
        <v>601801020</v>
      </c>
      <c r="C470" s="16">
        <v>801020</v>
      </c>
      <c r="D470" s="72" t="s">
        <v>120</v>
      </c>
      <c r="E470" s="102" t="s">
        <v>628</v>
      </c>
      <c r="F470" s="33" t="s">
        <v>593</v>
      </c>
      <c r="G470" s="71">
        <f>IF(F469,G469/F469*100,0)</f>
        <v>128.57876492489407</v>
      </c>
      <c r="H470" s="71">
        <f t="shared" ref="H470" si="1680">IF(G469,H469/G469*100,0)</f>
        <v>108.78681977034448</v>
      </c>
      <c r="I470" s="104"/>
      <c r="J470" s="71">
        <f>IF(H469,J469/H469*100,0)</f>
        <v>879.47833868747148</v>
      </c>
      <c r="K470" s="71">
        <f t="shared" ref="K470" si="1681">IF(J469,K469/J469*100,0)</f>
        <v>100.83169791763476</v>
      </c>
      <c r="L470" s="71">
        <f>IF(K469,L469/K469*100,0)</f>
        <v>103.23468478972097</v>
      </c>
      <c r="M470" s="71">
        <f t="shared" ref="M470" si="1682">IF(L469,M469/L469*100,0)</f>
        <v>22.624706268917624</v>
      </c>
    </row>
    <row r="471" spans="1:18" s="15" customFormat="1" ht="47.25">
      <c r="A471" s="16">
        <v>604580</v>
      </c>
      <c r="B471" s="16">
        <f t="shared" si="1516"/>
        <v>601800030</v>
      </c>
      <c r="C471" s="16">
        <v>800030</v>
      </c>
      <c r="D471" s="73" t="s">
        <v>653</v>
      </c>
      <c r="E471" s="33" t="s">
        <v>109</v>
      </c>
      <c r="F471" s="165">
        <v>60539.66</v>
      </c>
      <c r="G471" s="165">
        <v>67397.98</v>
      </c>
      <c r="H471" s="165">
        <v>73779.37</v>
      </c>
      <c r="I471" s="165">
        <v>73234.05</v>
      </c>
      <c r="J471" s="165">
        <v>73707.05</v>
      </c>
      <c r="K471" s="165">
        <v>74320.070000000007</v>
      </c>
      <c r="L471" s="165">
        <v>76724.09</v>
      </c>
      <c r="M471" s="165">
        <v>17358.599999999999</v>
      </c>
    </row>
    <row r="472" spans="1:18" s="15" customFormat="1" ht="47.25">
      <c r="A472" s="16">
        <v>604590</v>
      </c>
      <c r="B472" s="16"/>
      <c r="C472" s="16"/>
      <c r="D472" s="100" t="s">
        <v>645</v>
      </c>
      <c r="E472" s="33" t="s">
        <v>109</v>
      </c>
      <c r="F472" s="75">
        <f t="shared" ref="F472:M472" si="1683">F122</f>
        <v>69006.09</v>
      </c>
      <c r="G472" s="75">
        <f t="shared" si="1683"/>
        <v>69811.5</v>
      </c>
      <c r="H472" s="75">
        <f t="shared" si="1683"/>
        <v>73521.55</v>
      </c>
      <c r="I472" s="75">
        <f t="shared" si="1683"/>
        <v>77549.539999999994</v>
      </c>
      <c r="J472" s="75">
        <f t="shared" si="1683"/>
        <v>78622.149999999994</v>
      </c>
      <c r="K472" s="75">
        <f t="shared" si="1683"/>
        <v>78834</v>
      </c>
      <c r="L472" s="75">
        <f t="shared" si="1683"/>
        <v>79066.850000000006</v>
      </c>
      <c r="M472" s="75">
        <f t="shared" si="1683"/>
        <v>17538.599999999999</v>
      </c>
    </row>
    <row r="473" spans="1:18" s="15" customFormat="1" ht="15.75">
      <c r="A473" s="16">
        <v>604600</v>
      </c>
      <c r="B473" s="16">
        <f t="shared" si="1516"/>
        <v>601801030</v>
      </c>
      <c r="C473" s="16">
        <v>801030</v>
      </c>
      <c r="D473" s="72" t="s">
        <v>120</v>
      </c>
      <c r="E473" s="102" t="s">
        <v>628</v>
      </c>
      <c r="F473" s="33" t="s">
        <v>593</v>
      </c>
      <c r="G473" s="71">
        <f t="shared" ref="G473:H473" si="1684">IF(F471,G471/F471*100,0)</f>
        <v>111.32863977101952</v>
      </c>
      <c r="H473" s="71">
        <f t="shared" si="1684"/>
        <v>109.46822145114734</v>
      </c>
      <c r="I473" s="71">
        <f>IF(M471,I471/M471*100,0)</f>
        <v>421.88915004666285</v>
      </c>
      <c r="J473" s="71">
        <f>IF(H471,J471/H471*100,0)</f>
        <v>99.901978019058717</v>
      </c>
      <c r="K473" s="71">
        <f>IF(J471,K471/J471*100,0)</f>
        <v>100.83169791763476</v>
      </c>
      <c r="L473" s="71">
        <f>IF(K471,L471/K471*100,0)</f>
        <v>103.23468478972097</v>
      </c>
      <c r="M473" s="71">
        <f>IF(L471,M471/L471*100,0)</f>
        <v>22.624706268917624</v>
      </c>
    </row>
    <row r="474" spans="1:18" s="15" customFormat="1" ht="47.25">
      <c r="A474" s="16">
        <v>604610</v>
      </c>
      <c r="B474" s="16">
        <f t="shared" si="1516"/>
        <v>601802030</v>
      </c>
      <c r="C474" s="16">
        <v>802030</v>
      </c>
      <c r="D474" s="76" t="s">
        <v>122</v>
      </c>
      <c r="E474" s="102" t="s">
        <v>628</v>
      </c>
      <c r="F474" s="75">
        <f>IF(F$469,F471/F469*100,0)</f>
        <v>1010.4192836050843</v>
      </c>
      <c r="G474" s="75">
        <f t="shared" ref="G474:H474" si="1685">IF(G$469,G471/G469*100,0)</f>
        <v>874.86144782825761</v>
      </c>
      <c r="H474" s="75">
        <f t="shared" si="1685"/>
        <v>880.34126663607162</v>
      </c>
      <c r="I474" s="75">
        <f>IF(I$469,I471/I469*100,0)</f>
        <v>931.37542922548653</v>
      </c>
      <c r="J474" s="75">
        <f>IF(J$469,J471/J469*100,0)</f>
        <v>100</v>
      </c>
      <c r="K474" s="75">
        <f>IF(K$469,K471/K469*100,0)</f>
        <v>100</v>
      </c>
      <c r="L474" s="75">
        <f>IF(L$469,L471/L469*100,0)</f>
        <v>100</v>
      </c>
      <c r="M474" s="75">
        <f>IF(M$469,M471/M469*100,0)</f>
        <v>100</v>
      </c>
    </row>
    <row r="475" spans="1:18" s="15" customFormat="1" ht="94.5">
      <c r="A475" s="16">
        <v>604620</v>
      </c>
      <c r="B475" s="16">
        <f t="shared" si="1516"/>
        <v>601800040</v>
      </c>
      <c r="C475" s="16">
        <v>800040</v>
      </c>
      <c r="D475" s="77" t="s">
        <v>123</v>
      </c>
      <c r="E475" s="33" t="s">
        <v>109</v>
      </c>
      <c r="F475" s="165"/>
      <c r="G475" s="165"/>
      <c r="H475" s="165"/>
      <c r="I475" s="165"/>
      <c r="J475" s="165"/>
      <c r="K475" s="165"/>
      <c r="L475" s="165"/>
      <c r="M475" s="165"/>
      <c r="R475" s="125" t="s">
        <v>597</v>
      </c>
    </row>
    <row r="476" spans="1:18" s="15" customFormat="1" ht="15.75">
      <c r="A476" s="16">
        <v>604630</v>
      </c>
      <c r="B476" s="16">
        <f t="shared" si="1516"/>
        <v>601801040</v>
      </c>
      <c r="C476" s="16">
        <v>801040</v>
      </c>
      <c r="D476" s="72" t="s">
        <v>120</v>
      </c>
      <c r="E476" s="102" t="s">
        <v>628</v>
      </c>
      <c r="F476" s="33" t="s">
        <v>593</v>
      </c>
      <c r="G476" s="71">
        <f>IF(F475,G475/F475*100,0)</f>
        <v>0</v>
      </c>
      <c r="H476" s="71">
        <f t="shared" ref="H476" si="1686">IF(G475,H475/G475*100,0)</f>
        <v>0</v>
      </c>
      <c r="I476" s="104"/>
      <c r="J476" s="71">
        <f>IF(H475,J475/H475*100,0)</f>
        <v>0</v>
      </c>
      <c r="K476" s="71">
        <f t="shared" ref="K476" si="1687">IF(J475,K475/J475*100,0)</f>
        <v>0</v>
      </c>
      <c r="L476" s="71">
        <f>IF(K475,L475/K475*100,0)</f>
        <v>0</v>
      </c>
      <c r="M476" s="71">
        <f>IF(L475,M475/L475*100,0)</f>
        <v>0</v>
      </c>
    </row>
    <row r="477" spans="1:18" s="15" customFormat="1" ht="47.25">
      <c r="A477" s="16">
        <v>604640</v>
      </c>
      <c r="B477" s="16">
        <f t="shared" si="1516"/>
        <v>601802040</v>
      </c>
      <c r="C477" s="16">
        <v>802040</v>
      </c>
      <c r="D477" s="76" t="s">
        <v>124</v>
      </c>
      <c r="E477" s="102" t="s">
        <v>628</v>
      </c>
      <c r="F477" s="75">
        <f>IF(F469,F475/F469*100,0)</f>
        <v>0</v>
      </c>
      <c r="G477" s="75">
        <f t="shared" ref="G477:H477" si="1688">IF(G469,G475/G469*100,0)</f>
        <v>0</v>
      </c>
      <c r="H477" s="75">
        <f t="shared" si="1688"/>
        <v>0</v>
      </c>
      <c r="I477" s="75">
        <f>IF(I469,I475/I469*100,0)</f>
        <v>0</v>
      </c>
      <c r="J477" s="75">
        <f>IF(J469,J475/J469*100,0)</f>
        <v>0</v>
      </c>
      <c r="K477" s="75">
        <f>IF(K469,K475/K469*100,0)</f>
        <v>0</v>
      </c>
      <c r="L477" s="75">
        <f>IF(L469,L475/L469*100,0)</f>
        <v>0</v>
      </c>
      <c r="M477" s="75">
        <f>IF(M469,M475/M469*100,0)</f>
        <v>0</v>
      </c>
    </row>
    <row r="478" spans="1:18" s="15" customFormat="1" ht="63">
      <c r="A478" s="16">
        <v>604650</v>
      </c>
      <c r="B478" s="16">
        <f t="shared" si="1516"/>
        <v>601800050</v>
      </c>
      <c r="C478" s="16">
        <v>800050</v>
      </c>
      <c r="D478" s="126" t="s">
        <v>598</v>
      </c>
      <c r="E478" s="149" t="s">
        <v>652</v>
      </c>
      <c r="F478" s="167">
        <f t="shared" ref="F478:H478" si="1689">F469-F471</f>
        <v>-54548.121538461543</v>
      </c>
      <c r="G478" s="167">
        <f t="shared" si="1689"/>
        <v>-59694.13384615384</v>
      </c>
      <c r="H478" s="167">
        <f t="shared" si="1689"/>
        <v>-65398.600769230761</v>
      </c>
      <c r="I478" s="167">
        <f>I469-I471</f>
        <v>-65371.05</v>
      </c>
      <c r="J478" s="167">
        <f>J469-J471</f>
        <v>0</v>
      </c>
      <c r="K478" s="167">
        <f>K469-K471</f>
        <v>0</v>
      </c>
      <c r="L478" s="167">
        <f>L469-L471</f>
        <v>0</v>
      </c>
      <c r="M478" s="167">
        <f>M469-M471</f>
        <v>0</v>
      </c>
    </row>
    <row r="479" spans="1:18" s="15" customFormat="1" ht="110.25">
      <c r="A479" s="16">
        <v>604660</v>
      </c>
      <c r="B479" s="16">
        <f t="shared" si="1516"/>
        <v>601800051</v>
      </c>
      <c r="C479" s="16">
        <v>800051</v>
      </c>
      <c r="D479" s="126" t="s">
        <v>654</v>
      </c>
      <c r="E479" s="149" t="s">
        <v>652</v>
      </c>
      <c r="F479" s="150" t="s">
        <v>593</v>
      </c>
      <c r="G479" s="150" t="s">
        <v>593</v>
      </c>
      <c r="H479" s="150" t="s">
        <v>593</v>
      </c>
      <c r="I479" s="150" t="s">
        <v>593</v>
      </c>
      <c r="J479" s="167">
        <f>IF(H474,J471/H474*100,0)</f>
        <v>8372.5542347511146</v>
      </c>
      <c r="K479" s="167">
        <f>IF($J474,K471/$J474*100,0)</f>
        <v>74320.070000000007</v>
      </c>
      <c r="L479" s="167">
        <f>IF($J474,L471/$J474*100,0)</f>
        <v>76724.09</v>
      </c>
      <c r="M479" s="167">
        <f>IF($J474,M471/$J474*100,0)</f>
        <v>17358.599999999999</v>
      </c>
    </row>
    <row r="480" spans="1:18" s="15" customFormat="1" ht="15">
      <c r="A480" s="16">
        <v>604670</v>
      </c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</row>
    <row r="481" spans="1:13" s="15" customFormat="1" ht="15">
      <c r="A481" s="16">
        <v>604680</v>
      </c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</row>
    <row r="482" spans="1:13" s="15" customFormat="1" ht="15">
      <c r="A482" s="16">
        <v>604690</v>
      </c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</row>
    <row r="483" spans="1:13" s="15" customFormat="1" ht="15">
      <c r="A483" s="16">
        <v>604700</v>
      </c>
      <c r="B483" s="6"/>
      <c r="C483" s="6"/>
      <c r="D483" s="93" t="s">
        <v>135</v>
      </c>
      <c r="E483" s="94"/>
      <c r="F483" s="94"/>
      <c r="G483" s="94"/>
      <c r="H483" s="94"/>
      <c r="I483" s="94"/>
      <c r="J483" s="94"/>
      <c r="K483" s="94"/>
      <c r="L483" s="1"/>
      <c r="M483" s="1"/>
    </row>
    <row r="484" spans="1:13" s="15" customFormat="1" ht="15">
      <c r="A484" s="16">
        <v>604710</v>
      </c>
      <c r="B484" s="6"/>
      <c r="C484" s="6"/>
      <c r="D484" s="95" t="s">
        <v>674</v>
      </c>
      <c r="E484" s="96"/>
      <c r="F484" s="96"/>
      <c r="G484" s="96"/>
      <c r="H484" s="96"/>
      <c r="I484" s="96"/>
      <c r="J484" s="96"/>
      <c r="K484" s="95" t="s">
        <v>675</v>
      </c>
      <c r="L484" s="1"/>
      <c r="M484" s="1"/>
    </row>
    <row r="485" spans="1:13" s="15" customFormat="1" ht="15">
      <c r="A485" s="16">
        <v>604720</v>
      </c>
      <c r="B485" s="6"/>
      <c r="C485" s="6"/>
      <c r="D485" s="95" t="s">
        <v>676</v>
      </c>
      <c r="E485" s="96"/>
      <c r="F485" s="96"/>
      <c r="G485" s="96"/>
      <c r="H485" s="96"/>
      <c r="I485" s="96"/>
      <c r="J485" s="96"/>
      <c r="K485" s="96"/>
      <c r="L485" s="1"/>
      <c r="M485" s="1"/>
    </row>
    <row r="486" spans="1:13" s="15" customFormat="1" ht="15">
      <c r="A486" s="16">
        <v>604730</v>
      </c>
      <c r="B486" s="6"/>
      <c r="C486" s="6"/>
      <c r="D486" s="93"/>
      <c r="E486" s="97"/>
      <c r="F486" s="97"/>
      <c r="G486" s="97"/>
      <c r="H486" s="97"/>
      <c r="I486" s="97"/>
      <c r="J486" s="97"/>
      <c r="K486" s="97"/>
      <c r="L486" s="1"/>
      <c r="M486" s="1"/>
    </row>
    <row r="487" spans="1:13" s="15" customFormat="1" ht="15">
      <c r="A487" s="16">
        <v>604740</v>
      </c>
      <c r="B487" s="6"/>
      <c r="C487" s="6"/>
      <c r="D487" s="93" t="s">
        <v>138</v>
      </c>
      <c r="E487" s="97"/>
      <c r="F487" s="97"/>
      <c r="G487" s="97"/>
      <c r="H487" s="97"/>
      <c r="I487" s="97"/>
      <c r="J487" s="97"/>
      <c r="K487" s="97"/>
      <c r="L487" s="1"/>
      <c r="M487" s="1"/>
    </row>
    <row r="488" spans="1:13" s="15" customFormat="1" ht="15">
      <c r="A488" s="16">
        <v>604750</v>
      </c>
      <c r="B488" s="6"/>
      <c r="C488" s="6"/>
      <c r="D488" s="95" t="s">
        <v>136</v>
      </c>
      <c r="E488" s="98"/>
      <c r="F488" s="98"/>
      <c r="G488" s="98"/>
      <c r="H488" s="98"/>
      <c r="I488" s="98" t="s">
        <v>139</v>
      </c>
      <c r="J488" s="95" t="s">
        <v>140</v>
      </c>
      <c r="K488" s="95" t="s">
        <v>137</v>
      </c>
      <c r="L488" s="1"/>
      <c r="M488" s="1"/>
    </row>
    <row r="489" spans="1:13" s="15" customFormat="1">
      <c r="A489" s="6"/>
      <c r="B489" s="6"/>
      <c r="C489" s="6"/>
      <c r="D489" s="1"/>
      <c r="E489" s="1"/>
      <c r="F489" s="1"/>
      <c r="G489" s="1"/>
      <c r="H489" s="1"/>
      <c r="I489" s="1"/>
      <c r="J489" s="1"/>
      <c r="K489" s="1"/>
      <c r="L489" s="1"/>
      <c r="M489" s="1"/>
    </row>
    <row r="490" spans="1:13" s="15" customFormat="1">
      <c r="A490" s="6"/>
      <c r="B490" s="6"/>
      <c r="C490" s="6"/>
      <c r="D490" s="1"/>
      <c r="E490" s="1"/>
      <c r="F490" s="1"/>
      <c r="G490" s="1"/>
      <c r="H490" s="1"/>
      <c r="I490" s="1"/>
      <c r="J490" s="1"/>
      <c r="K490" s="1"/>
      <c r="L490" s="1"/>
      <c r="M490" s="1"/>
    </row>
    <row r="491" spans="1:13" s="15" customFormat="1">
      <c r="A491" s="6"/>
      <c r="B491" s="6"/>
      <c r="C491" s="6"/>
      <c r="D491" s="1"/>
      <c r="E491" s="1"/>
      <c r="F491" s="1"/>
      <c r="G491" s="1"/>
      <c r="H491" s="1"/>
      <c r="I491" s="1"/>
      <c r="J491" s="1"/>
      <c r="K491" s="1"/>
      <c r="L491" s="1"/>
      <c r="M491" s="1"/>
    </row>
    <row r="492" spans="1:13" s="15" customFormat="1">
      <c r="A492" s="6"/>
      <c r="B492" s="6"/>
      <c r="C492" s="6"/>
      <c r="D492" s="1"/>
      <c r="E492" s="1"/>
      <c r="F492" s="1"/>
      <c r="G492" s="1"/>
      <c r="H492" s="1"/>
      <c r="I492" s="1"/>
      <c r="J492" s="1"/>
      <c r="K492" s="1"/>
      <c r="L492" s="1"/>
      <c r="M492" s="1"/>
    </row>
    <row r="493" spans="1:13" s="15" customFormat="1">
      <c r="A493" s="6"/>
      <c r="B493" s="6"/>
      <c r="C493" s="6"/>
      <c r="D493" s="1"/>
      <c r="E493" s="1"/>
      <c r="F493" s="1"/>
      <c r="G493" s="1"/>
      <c r="H493" s="1"/>
      <c r="I493" s="1"/>
      <c r="J493" s="1"/>
      <c r="K493" s="1"/>
      <c r="L493" s="1"/>
      <c r="M493" s="1"/>
    </row>
    <row r="494" spans="1:13" s="15" customFormat="1">
      <c r="A494" s="6"/>
      <c r="B494" s="6"/>
      <c r="C494" s="6"/>
      <c r="D494" s="1"/>
      <c r="E494" s="1"/>
      <c r="F494" s="1"/>
      <c r="G494" s="1"/>
      <c r="H494" s="1"/>
      <c r="I494" s="1"/>
      <c r="J494" s="1"/>
      <c r="K494" s="1"/>
      <c r="L494" s="1"/>
      <c r="M494" s="1"/>
    </row>
    <row r="495" spans="1:13" s="15" customFormat="1">
      <c r="A495" s="6"/>
      <c r="B495" s="6"/>
      <c r="C495" s="6"/>
      <c r="D495" s="1"/>
      <c r="E495" s="1"/>
      <c r="F495" s="1"/>
      <c r="G495" s="1"/>
      <c r="H495" s="1"/>
      <c r="I495" s="1"/>
      <c r="J495" s="1"/>
      <c r="K495" s="1"/>
      <c r="L495" s="1"/>
      <c r="M495" s="1"/>
    </row>
    <row r="496" spans="1:13" s="15" customFormat="1">
      <c r="A496" s="6"/>
      <c r="B496" s="6"/>
      <c r="C496" s="6"/>
      <c r="D496" s="1"/>
      <c r="E496" s="1"/>
      <c r="F496" s="1"/>
      <c r="G496" s="1"/>
      <c r="H496" s="1"/>
      <c r="I496" s="1"/>
      <c r="J496" s="1"/>
      <c r="K496" s="1"/>
      <c r="L496" s="1"/>
      <c r="M496" s="1"/>
    </row>
    <row r="497" spans="1:13" s="15" customFormat="1">
      <c r="A497" s="6"/>
      <c r="B497" s="6"/>
      <c r="C497" s="6"/>
      <c r="D497" s="1"/>
      <c r="E497" s="1"/>
      <c r="F497" s="1"/>
      <c r="G497" s="1"/>
      <c r="H497" s="1"/>
      <c r="I497" s="1"/>
      <c r="J497" s="1"/>
      <c r="K497" s="1"/>
      <c r="L497" s="1"/>
      <c r="M497" s="1"/>
    </row>
    <row r="498" spans="1:13" s="15" customFormat="1">
      <c r="A498" s="6"/>
      <c r="B498" s="6"/>
      <c r="C498" s="6"/>
      <c r="D498" s="1"/>
      <c r="E498" s="1"/>
      <c r="F498" s="1"/>
      <c r="G498" s="1"/>
      <c r="H498" s="1"/>
      <c r="I498" s="1"/>
      <c r="J498" s="1"/>
      <c r="K498" s="1"/>
      <c r="L498" s="1"/>
      <c r="M498" s="1"/>
    </row>
    <row r="499" spans="1:13" s="15" customFormat="1">
      <c r="A499" s="6"/>
      <c r="B499" s="6"/>
      <c r="C499" s="6"/>
      <c r="D499" s="1"/>
      <c r="E499" s="1"/>
      <c r="F499" s="1"/>
      <c r="G499" s="1"/>
      <c r="H499" s="1"/>
      <c r="I499" s="1"/>
      <c r="J499" s="1"/>
      <c r="K499" s="1"/>
      <c r="L499" s="1"/>
      <c r="M499" s="1"/>
    </row>
    <row r="500" spans="1:13" s="15" customFormat="1">
      <c r="A500" s="6"/>
      <c r="B500" s="6"/>
      <c r="C500" s="6"/>
      <c r="D500" s="1"/>
      <c r="E500" s="1"/>
      <c r="F500" s="1"/>
      <c r="G500" s="1"/>
      <c r="H500" s="1"/>
      <c r="I500" s="1"/>
      <c r="J500" s="1"/>
      <c r="K500" s="1"/>
      <c r="L500" s="1"/>
      <c r="M500" s="1"/>
    </row>
    <row r="501" spans="1:13" s="15" customFormat="1">
      <c r="A501" s="6"/>
      <c r="B501" s="6"/>
      <c r="C501" s="6"/>
      <c r="D501" s="1"/>
      <c r="E501" s="1"/>
      <c r="F501" s="1"/>
      <c r="G501" s="1"/>
      <c r="H501" s="1"/>
      <c r="I501" s="1"/>
      <c r="J501" s="1"/>
      <c r="K501" s="1"/>
      <c r="L501" s="1"/>
      <c r="M501" s="1"/>
    </row>
    <row r="502" spans="1:13" s="15" customFormat="1">
      <c r="A502" s="6"/>
      <c r="B502" s="6"/>
      <c r="C502" s="6"/>
      <c r="D502" s="1"/>
      <c r="E502" s="1"/>
      <c r="F502" s="1"/>
      <c r="G502" s="1"/>
      <c r="H502" s="1"/>
      <c r="I502" s="1"/>
      <c r="J502" s="1"/>
      <c r="K502" s="1"/>
      <c r="L502" s="1"/>
      <c r="M502" s="1"/>
    </row>
    <row r="503" spans="1:13" s="15" customFormat="1">
      <c r="A503" s="6"/>
      <c r="B503" s="6"/>
      <c r="C503" s="6"/>
      <c r="D503" s="1"/>
      <c r="E503" s="1"/>
      <c r="F503" s="1"/>
      <c r="G503" s="1"/>
      <c r="H503" s="1"/>
      <c r="I503" s="1"/>
      <c r="J503" s="1"/>
      <c r="K503" s="1"/>
      <c r="L503" s="1"/>
      <c r="M503" s="1"/>
    </row>
    <row r="504" spans="1:13" s="15" customFormat="1">
      <c r="A504" s="6"/>
      <c r="B504" s="6"/>
      <c r="C504" s="6"/>
      <c r="D504" s="1"/>
      <c r="E504" s="1"/>
      <c r="F504" s="1"/>
      <c r="G504" s="1"/>
      <c r="H504" s="1"/>
      <c r="I504" s="1"/>
      <c r="J504" s="1"/>
      <c r="K504" s="1"/>
      <c r="L504" s="1"/>
      <c r="M504" s="1"/>
    </row>
    <row r="505" spans="1:13" s="15" customFormat="1">
      <c r="A505" s="6"/>
      <c r="B505" s="6"/>
      <c r="C505" s="6"/>
      <c r="D505" s="1"/>
      <c r="E505" s="1"/>
      <c r="F505" s="1"/>
      <c r="G505" s="1"/>
      <c r="H505" s="1"/>
      <c r="I505" s="1"/>
      <c r="J505" s="1"/>
      <c r="K505" s="1"/>
      <c r="L505" s="1"/>
      <c r="M505" s="1"/>
    </row>
    <row r="506" spans="1:13" s="15" customFormat="1">
      <c r="A506" s="6"/>
      <c r="B506" s="6"/>
      <c r="C506" s="6"/>
      <c r="D506" s="1"/>
      <c r="E506" s="1"/>
      <c r="F506" s="1"/>
      <c r="G506" s="1"/>
      <c r="H506" s="1"/>
      <c r="I506" s="1"/>
      <c r="J506" s="1"/>
      <c r="K506" s="1"/>
      <c r="L506" s="1"/>
      <c r="M506" s="1"/>
    </row>
    <row r="507" spans="1:13" s="15" customFormat="1">
      <c r="A507" s="6"/>
      <c r="B507" s="6"/>
      <c r="C507" s="6"/>
      <c r="D507" s="1"/>
      <c r="E507" s="1"/>
      <c r="F507" s="1"/>
      <c r="G507" s="1"/>
      <c r="H507" s="1"/>
      <c r="I507" s="1"/>
      <c r="J507" s="1"/>
      <c r="K507" s="1"/>
      <c r="L507" s="1"/>
      <c r="M507" s="1"/>
    </row>
    <row r="508" spans="1:13" s="15" customFormat="1">
      <c r="A508" s="6"/>
      <c r="B508" s="6"/>
      <c r="C508" s="6"/>
      <c r="D508" s="1"/>
      <c r="E508" s="1"/>
      <c r="F508" s="1"/>
      <c r="G508" s="1"/>
      <c r="H508" s="1"/>
      <c r="I508" s="1"/>
      <c r="J508" s="1"/>
      <c r="K508" s="1"/>
      <c r="L508" s="1"/>
      <c r="M508" s="1"/>
    </row>
    <row r="509" spans="1:13" s="15" customFormat="1">
      <c r="A509" s="6"/>
      <c r="B509" s="6"/>
      <c r="C509" s="6"/>
      <c r="D509" s="1"/>
      <c r="E509" s="1"/>
      <c r="F509" s="1"/>
      <c r="G509" s="1"/>
      <c r="H509" s="1"/>
      <c r="I509" s="1"/>
      <c r="J509" s="1"/>
      <c r="K509" s="1"/>
      <c r="L509" s="1"/>
      <c r="M509" s="1"/>
    </row>
    <row r="510" spans="1:13" s="15" customFormat="1">
      <c r="A510" s="6"/>
      <c r="B510" s="6"/>
      <c r="C510" s="6"/>
      <c r="D510" s="1"/>
      <c r="E510" s="1"/>
      <c r="F510" s="1"/>
      <c r="G510" s="1"/>
      <c r="H510" s="1"/>
      <c r="I510" s="1"/>
      <c r="J510" s="1"/>
      <c r="K510" s="1"/>
      <c r="L510" s="1"/>
      <c r="M510" s="1"/>
    </row>
    <row r="511" spans="1:13" s="15" customFormat="1">
      <c r="A511" s="6"/>
      <c r="B511" s="6"/>
      <c r="C511" s="6"/>
      <c r="D511" s="1"/>
      <c r="E511" s="1"/>
      <c r="F511" s="1"/>
      <c r="G511" s="1"/>
      <c r="H511" s="1"/>
      <c r="I511" s="1"/>
      <c r="J511" s="1"/>
      <c r="K511" s="1"/>
      <c r="L511" s="1"/>
      <c r="M511" s="1"/>
    </row>
    <row r="512" spans="1:13" s="15" customFormat="1">
      <c r="A512" s="6"/>
      <c r="B512" s="6"/>
      <c r="C512" s="6"/>
      <c r="D512" s="1"/>
      <c r="E512" s="1"/>
      <c r="F512" s="1"/>
      <c r="G512" s="1"/>
      <c r="H512" s="1"/>
      <c r="I512" s="1"/>
      <c r="J512" s="1"/>
      <c r="K512" s="1"/>
      <c r="L512" s="1"/>
      <c r="M512" s="1"/>
    </row>
    <row r="513" spans="1:13" s="15" customFormat="1">
      <c r="A513" s="6"/>
      <c r="B513" s="6"/>
      <c r="C513" s="6"/>
      <c r="D513" s="1"/>
      <c r="E513" s="1"/>
      <c r="F513" s="1"/>
      <c r="G513" s="1"/>
      <c r="H513" s="1"/>
      <c r="I513" s="1"/>
      <c r="J513" s="1"/>
      <c r="K513" s="1"/>
      <c r="L513" s="1"/>
      <c r="M513" s="1"/>
    </row>
    <row r="514" spans="1:13" s="15" customFormat="1">
      <c r="A514" s="6"/>
      <c r="B514" s="6"/>
      <c r="C514" s="6"/>
      <c r="D514" s="1"/>
      <c r="E514" s="1"/>
      <c r="F514" s="1"/>
      <c r="G514" s="1"/>
      <c r="H514" s="1"/>
      <c r="I514" s="1"/>
      <c r="J514" s="1"/>
      <c r="K514" s="1"/>
      <c r="L514" s="1"/>
      <c r="M514" s="1"/>
    </row>
    <row r="515" spans="1:13" s="15" customFormat="1">
      <c r="A515" s="6"/>
      <c r="B515" s="6"/>
      <c r="C515" s="6"/>
      <c r="D515" s="1"/>
      <c r="E515" s="1"/>
      <c r="F515" s="1"/>
      <c r="G515" s="1"/>
      <c r="H515" s="1"/>
      <c r="I515" s="1"/>
      <c r="J515" s="1"/>
      <c r="K515" s="1"/>
      <c r="L515" s="1"/>
      <c r="M515" s="1"/>
    </row>
    <row r="516" spans="1:13" s="15" customFormat="1">
      <c r="A516" s="6"/>
      <c r="B516" s="6"/>
      <c r="C516" s="6"/>
      <c r="D516" s="1"/>
      <c r="E516" s="1"/>
      <c r="F516" s="1"/>
      <c r="G516" s="1"/>
      <c r="H516" s="1"/>
      <c r="I516" s="1"/>
      <c r="J516" s="1"/>
      <c r="K516" s="1"/>
      <c r="L516" s="1"/>
      <c r="M516" s="1"/>
    </row>
    <row r="517" spans="1:13" s="15" customFormat="1">
      <c r="A517" s="6"/>
      <c r="B517" s="6"/>
      <c r="C517" s="6"/>
      <c r="D517" s="1"/>
      <c r="E517" s="1"/>
      <c r="F517" s="1"/>
      <c r="G517" s="1"/>
      <c r="H517" s="1"/>
      <c r="I517" s="1"/>
      <c r="J517" s="1"/>
      <c r="K517" s="1"/>
      <c r="L517" s="1"/>
      <c r="M517" s="1"/>
    </row>
    <row r="518" spans="1:13" s="15" customFormat="1">
      <c r="A518" s="6"/>
      <c r="B518" s="6"/>
      <c r="C518" s="6"/>
      <c r="D518" s="1"/>
      <c r="E518" s="1"/>
      <c r="F518" s="1"/>
      <c r="G518" s="1"/>
      <c r="H518" s="1"/>
      <c r="I518" s="1"/>
      <c r="J518" s="1"/>
      <c r="K518" s="1"/>
      <c r="L518" s="1"/>
      <c r="M518" s="1"/>
    </row>
    <row r="519" spans="1:13" s="15" customFormat="1">
      <c r="A519" s="6"/>
      <c r="B519" s="6"/>
      <c r="C519" s="6"/>
      <c r="D519" s="1"/>
      <c r="E519" s="1"/>
      <c r="F519" s="1"/>
      <c r="G519" s="1"/>
      <c r="H519" s="1"/>
      <c r="I519" s="1"/>
      <c r="J519" s="1"/>
      <c r="K519" s="1"/>
      <c r="L519" s="1"/>
      <c r="M519" s="1"/>
    </row>
    <row r="520" spans="1:13" s="15" customFormat="1">
      <c r="A520" s="6"/>
      <c r="B520" s="6"/>
      <c r="C520" s="6"/>
      <c r="D520" s="1"/>
      <c r="E520" s="1"/>
      <c r="F520" s="1"/>
      <c r="G520" s="1"/>
      <c r="H520" s="1"/>
      <c r="I520" s="1"/>
      <c r="J520" s="1"/>
      <c r="K520" s="1"/>
      <c r="L520" s="1"/>
      <c r="M520" s="1"/>
    </row>
    <row r="521" spans="1:13" s="15" customFormat="1">
      <c r="A521" s="6"/>
      <c r="B521" s="6"/>
      <c r="C521" s="6"/>
      <c r="D521" s="1"/>
      <c r="E521" s="1"/>
      <c r="F521" s="1"/>
      <c r="G521" s="1"/>
      <c r="H521" s="1"/>
      <c r="I521" s="1"/>
      <c r="J521" s="1"/>
      <c r="K521" s="1"/>
      <c r="L521" s="1"/>
      <c r="M521" s="1"/>
    </row>
    <row r="522" spans="1:13" s="15" customFormat="1">
      <c r="A522" s="6"/>
      <c r="B522" s="6"/>
      <c r="C522" s="6"/>
      <c r="D522" s="1"/>
      <c r="E522" s="1"/>
      <c r="F522" s="1"/>
      <c r="G522" s="1"/>
      <c r="H522" s="1"/>
      <c r="I522" s="1"/>
      <c r="J522" s="1"/>
      <c r="K522" s="1"/>
      <c r="L522" s="1"/>
      <c r="M522" s="1"/>
    </row>
    <row r="523" spans="1:13" s="15" customFormat="1">
      <c r="A523" s="6"/>
      <c r="B523" s="6"/>
      <c r="C523" s="6"/>
      <c r="D523" s="1"/>
      <c r="E523" s="1"/>
      <c r="F523" s="1"/>
      <c r="G523" s="1"/>
      <c r="H523" s="1"/>
      <c r="I523" s="1"/>
      <c r="J523" s="1"/>
      <c r="K523" s="1"/>
      <c r="L523" s="1"/>
      <c r="M523" s="1"/>
    </row>
    <row r="524" spans="1:13" s="15" customFormat="1">
      <c r="A524" s="6"/>
      <c r="B524" s="6"/>
      <c r="C524" s="6"/>
      <c r="D524" s="1"/>
      <c r="E524" s="1"/>
      <c r="F524" s="1"/>
      <c r="G524" s="1"/>
      <c r="H524" s="1"/>
      <c r="I524" s="1"/>
      <c r="J524" s="1"/>
      <c r="K524" s="1"/>
      <c r="L524" s="1"/>
      <c r="M524" s="1"/>
    </row>
    <row r="525" spans="1:13" s="15" customFormat="1">
      <c r="A525" s="6"/>
      <c r="B525" s="6"/>
      <c r="C525" s="6"/>
      <c r="D525" s="1"/>
      <c r="E525" s="1"/>
      <c r="F525" s="1"/>
      <c r="G525" s="1"/>
      <c r="H525" s="1"/>
      <c r="I525" s="1"/>
      <c r="J525" s="1"/>
      <c r="K525" s="1"/>
      <c r="L525" s="1"/>
      <c r="M525" s="1"/>
    </row>
    <row r="526" spans="1:13" s="15" customFormat="1">
      <c r="A526" s="6"/>
      <c r="B526" s="6"/>
      <c r="C526" s="6"/>
      <c r="D526" s="1"/>
      <c r="E526" s="1"/>
      <c r="F526" s="1"/>
      <c r="G526" s="1"/>
      <c r="H526" s="1"/>
      <c r="I526" s="1"/>
      <c r="J526" s="1"/>
      <c r="K526" s="1"/>
      <c r="L526" s="1"/>
      <c r="M526" s="1"/>
    </row>
    <row r="527" spans="1:13" s="15" customFormat="1">
      <c r="A527" s="6"/>
      <c r="B527" s="6"/>
      <c r="C527" s="6"/>
      <c r="D527" s="1"/>
      <c r="E527" s="1"/>
      <c r="F527" s="1"/>
      <c r="G527" s="1"/>
      <c r="H527" s="1"/>
      <c r="I527" s="1"/>
      <c r="J527" s="1"/>
      <c r="K527" s="1"/>
      <c r="L527" s="1"/>
      <c r="M527" s="1"/>
    </row>
    <row r="528" spans="1:13" s="15" customFormat="1">
      <c r="A528" s="6"/>
      <c r="B528" s="6"/>
      <c r="C528" s="6"/>
      <c r="D528" s="1"/>
      <c r="E528" s="1"/>
      <c r="F528" s="1"/>
      <c r="G528" s="1"/>
      <c r="H528" s="1"/>
      <c r="I528" s="1"/>
      <c r="J528" s="1"/>
      <c r="K528" s="1"/>
      <c r="L528" s="1"/>
      <c r="M528" s="1"/>
    </row>
    <row r="529" spans="1:13" s="15" customFormat="1">
      <c r="A529" s="6"/>
      <c r="B529" s="6"/>
      <c r="C529" s="6"/>
      <c r="D529" s="1"/>
      <c r="E529" s="1"/>
      <c r="F529" s="1"/>
      <c r="G529" s="1"/>
      <c r="H529" s="1"/>
      <c r="I529" s="1"/>
      <c r="J529" s="1"/>
      <c r="K529" s="1"/>
      <c r="L529" s="1"/>
      <c r="M529" s="1"/>
    </row>
    <row r="530" spans="1:13" s="15" customFormat="1">
      <c r="A530" s="6"/>
      <c r="B530" s="6"/>
      <c r="C530" s="6"/>
      <c r="D530" s="1"/>
      <c r="E530" s="1"/>
      <c r="F530" s="1"/>
      <c r="G530" s="1"/>
      <c r="H530" s="1"/>
      <c r="I530" s="1"/>
      <c r="J530" s="1"/>
      <c r="K530" s="1"/>
      <c r="L530" s="1"/>
      <c r="M530" s="1"/>
    </row>
    <row r="531" spans="1:13" s="15" customFormat="1">
      <c r="A531" s="6"/>
      <c r="B531" s="6"/>
      <c r="C531" s="6"/>
      <c r="D531" s="1"/>
      <c r="E531" s="1"/>
      <c r="F531" s="1"/>
      <c r="G531" s="1"/>
      <c r="H531" s="1"/>
      <c r="I531" s="1"/>
      <c r="J531" s="1"/>
      <c r="K531" s="1"/>
      <c r="L531" s="1"/>
      <c r="M531" s="1"/>
    </row>
    <row r="532" spans="1:13" s="15" customFormat="1">
      <c r="A532" s="6"/>
      <c r="B532" s="6"/>
      <c r="C532" s="6"/>
      <c r="D532" s="1"/>
      <c r="E532" s="1"/>
      <c r="F532" s="1"/>
      <c r="G532" s="1"/>
      <c r="H532" s="1"/>
      <c r="I532" s="1"/>
      <c r="J532" s="1"/>
      <c r="K532" s="1"/>
      <c r="L532" s="1"/>
      <c r="M532" s="1"/>
    </row>
    <row r="533" spans="1:13" s="15" customFormat="1">
      <c r="A533" s="6"/>
      <c r="B533" s="6"/>
      <c r="C533" s="6"/>
      <c r="D533" s="1"/>
      <c r="E533" s="1"/>
      <c r="F533" s="1"/>
      <c r="G533" s="1"/>
      <c r="H533" s="1"/>
      <c r="I533" s="1"/>
      <c r="J533" s="1"/>
      <c r="K533" s="1"/>
      <c r="L533" s="1"/>
      <c r="M533" s="1"/>
    </row>
    <row r="534" spans="1:13" s="15" customFormat="1">
      <c r="A534" s="6"/>
      <c r="B534" s="6"/>
      <c r="C534" s="6"/>
      <c r="D534" s="1"/>
      <c r="E534" s="1"/>
      <c r="F534" s="1"/>
      <c r="G534" s="1"/>
      <c r="H534" s="1"/>
      <c r="I534" s="1"/>
      <c r="J534" s="1"/>
      <c r="K534" s="1"/>
      <c r="L534" s="1"/>
      <c r="M534" s="1"/>
    </row>
    <row r="535" spans="1:13" s="15" customFormat="1">
      <c r="A535" s="6"/>
      <c r="B535" s="6"/>
      <c r="C535" s="6"/>
      <c r="D535" s="1"/>
      <c r="E535" s="1"/>
      <c r="F535" s="1"/>
      <c r="G535" s="1"/>
      <c r="H535" s="1"/>
      <c r="I535" s="1"/>
      <c r="J535" s="1"/>
      <c r="K535" s="1"/>
      <c r="L535" s="1"/>
      <c r="M535" s="1"/>
    </row>
    <row r="536" spans="1:13" s="15" customFormat="1">
      <c r="A536" s="6"/>
      <c r="B536" s="6"/>
      <c r="C536" s="6"/>
      <c r="D536" s="1"/>
      <c r="E536" s="1"/>
      <c r="F536" s="1"/>
      <c r="G536" s="1"/>
      <c r="H536" s="1"/>
      <c r="I536" s="1"/>
      <c r="J536" s="1"/>
      <c r="K536" s="1"/>
      <c r="L536" s="1"/>
      <c r="M536" s="1"/>
    </row>
    <row r="537" spans="1:13" s="15" customFormat="1">
      <c r="A537" s="6"/>
      <c r="B537" s="6"/>
      <c r="C537" s="6"/>
      <c r="D537" s="1"/>
      <c r="E537" s="1"/>
      <c r="F537" s="1"/>
      <c r="G537" s="1"/>
      <c r="H537" s="1"/>
      <c r="I537" s="1"/>
      <c r="J537" s="1"/>
      <c r="K537" s="1"/>
      <c r="L537" s="1"/>
      <c r="M537" s="1"/>
    </row>
    <row r="538" spans="1:13" s="15" customFormat="1">
      <c r="A538" s="6"/>
      <c r="B538" s="6"/>
      <c r="C538" s="6"/>
      <c r="D538" s="1"/>
      <c r="E538" s="1"/>
      <c r="F538" s="1"/>
      <c r="G538" s="1"/>
      <c r="H538" s="1"/>
      <c r="I538" s="1"/>
      <c r="J538" s="1"/>
      <c r="K538" s="1"/>
      <c r="L538" s="1"/>
      <c r="M538" s="1"/>
    </row>
    <row r="539" spans="1:13" s="15" customFormat="1">
      <c r="A539" s="6"/>
      <c r="B539" s="6"/>
      <c r="C539" s="6"/>
      <c r="D539" s="1"/>
      <c r="E539" s="1"/>
      <c r="F539" s="1"/>
      <c r="G539" s="1"/>
      <c r="H539" s="1"/>
      <c r="I539" s="1"/>
      <c r="J539" s="1"/>
      <c r="K539" s="1"/>
      <c r="L539" s="1"/>
      <c r="M539" s="1"/>
    </row>
    <row r="540" spans="1:13" s="15" customFormat="1">
      <c r="A540" s="6"/>
      <c r="B540" s="6"/>
      <c r="C540" s="6"/>
      <c r="D540" s="1"/>
      <c r="E540" s="1"/>
      <c r="F540" s="1"/>
      <c r="G540" s="1"/>
      <c r="H540" s="1"/>
      <c r="I540" s="1"/>
      <c r="J540" s="1"/>
      <c r="K540" s="1"/>
      <c r="L540" s="1"/>
      <c r="M540" s="1"/>
    </row>
    <row r="541" spans="1:13" s="15" customFormat="1">
      <c r="A541" s="6"/>
      <c r="B541" s="6"/>
      <c r="C541" s="6"/>
      <c r="D541" s="1"/>
      <c r="E541" s="1"/>
      <c r="F541" s="1"/>
      <c r="G541" s="1"/>
      <c r="H541" s="1"/>
      <c r="I541" s="1"/>
      <c r="J541" s="1"/>
      <c r="K541" s="1"/>
      <c r="L541" s="1"/>
      <c r="M541" s="1"/>
    </row>
    <row r="542" spans="1:13" s="15" customFormat="1">
      <c r="A542" s="6"/>
      <c r="B542" s="6"/>
      <c r="C542" s="6"/>
      <c r="D542" s="1"/>
      <c r="E542" s="1"/>
      <c r="F542" s="1"/>
      <c r="G542" s="1"/>
      <c r="H542" s="1"/>
      <c r="I542" s="1"/>
      <c r="J542" s="1"/>
      <c r="K542" s="1"/>
      <c r="L542" s="1"/>
      <c r="M542" s="1"/>
    </row>
    <row r="543" spans="1:13" s="15" customFormat="1">
      <c r="A543" s="6"/>
      <c r="B543" s="6"/>
      <c r="C543" s="6"/>
      <c r="D543" s="1"/>
      <c r="E543" s="1"/>
      <c r="F543" s="1"/>
      <c r="G543" s="1"/>
      <c r="H543" s="1"/>
      <c r="I543" s="1"/>
      <c r="J543" s="1"/>
      <c r="K543" s="1"/>
      <c r="L543" s="1"/>
      <c r="M543" s="1"/>
    </row>
    <row r="544" spans="1:13" s="15" customFormat="1">
      <c r="A544" s="6"/>
      <c r="B544" s="6"/>
      <c r="C544" s="6"/>
      <c r="D544" s="1"/>
      <c r="E544" s="1"/>
      <c r="F544" s="1"/>
      <c r="G544" s="1"/>
      <c r="H544" s="1"/>
      <c r="I544" s="1"/>
      <c r="J544" s="1"/>
      <c r="K544" s="1"/>
      <c r="L544" s="1"/>
      <c r="M544" s="1"/>
    </row>
    <row r="545" spans="1:13" s="15" customFormat="1">
      <c r="A545" s="6"/>
      <c r="B545" s="6"/>
      <c r="C545" s="6"/>
      <c r="D545" s="1"/>
      <c r="E545" s="1"/>
      <c r="F545" s="1"/>
      <c r="G545" s="1"/>
      <c r="H545" s="1"/>
      <c r="I545" s="1"/>
      <c r="J545" s="1"/>
      <c r="K545" s="1"/>
      <c r="L545" s="1"/>
      <c r="M545" s="1"/>
    </row>
    <row r="546" spans="1:13" s="15" customFormat="1">
      <c r="A546" s="6"/>
      <c r="B546" s="6"/>
      <c r="C546" s="6"/>
      <c r="D546" s="1"/>
      <c r="E546" s="1"/>
      <c r="F546" s="1"/>
      <c r="G546" s="1"/>
      <c r="H546" s="1"/>
      <c r="I546" s="1"/>
      <c r="J546" s="1"/>
      <c r="K546" s="1"/>
      <c r="L546" s="1"/>
      <c r="M546" s="1"/>
    </row>
    <row r="547" spans="1:13" s="15" customFormat="1">
      <c r="A547" s="6"/>
      <c r="B547" s="6"/>
      <c r="C547" s="6"/>
      <c r="D547" s="1"/>
      <c r="E547" s="1"/>
      <c r="F547" s="1"/>
      <c r="G547" s="1"/>
      <c r="H547" s="1"/>
      <c r="I547" s="1"/>
      <c r="J547" s="1"/>
      <c r="K547" s="1"/>
      <c r="L547" s="1"/>
      <c r="M547" s="1"/>
    </row>
    <row r="548" spans="1:13" s="15" customFormat="1">
      <c r="A548" s="6"/>
      <c r="B548" s="6"/>
      <c r="C548" s="6"/>
      <c r="D548" s="1"/>
      <c r="E548" s="1"/>
      <c r="F548" s="1"/>
      <c r="G548" s="1"/>
      <c r="H548" s="1"/>
      <c r="I548" s="1"/>
      <c r="J548" s="1"/>
      <c r="K548" s="1"/>
      <c r="L548" s="1"/>
      <c r="M548" s="1"/>
    </row>
    <row r="549" spans="1:13" s="15" customFormat="1">
      <c r="A549" s="6"/>
      <c r="B549" s="6"/>
      <c r="C549" s="6"/>
      <c r="D549" s="1"/>
      <c r="E549" s="1"/>
      <c r="F549" s="1"/>
      <c r="G549" s="1"/>
      <c r="H549" s="1"/>
      <c r="I549" s="1"/>
      <c r="J549" s="1"/>
      <c r="K549" s="1"/>
      <c r="L549" s="1"/>
      <c r="M549" s="1"/>
    </row>
    <row r="550" spans="1:13" s="15" customFormat="1">
      <c r="A550" s="6"/>
      <c r="B550" s="6"/>
      <c r="C550" s="6"/>
      <c r="D550" s="1"/>
      <c r="E550" s="1"/>
      <c r="F550" s="1"/>
      <c r="G550" s="1"/>
      <c r="H550" s="1"/>
      <c r="I550" s="1"/>
      <c r="J550" s="1"/>
      <c r="K550" s="1"/>
      <c r="L550" s="1"/>
      <c r="M550" s="1"/>
    </row>
    <row r="551" spans="1:13" s="15" customFormat="1">
      <c r="A551" s="6"/>
      <c r="B551" s="6"/>
      <c r="C551" s="6"/>
      <c r="D551" s="1"/>
      <c r="E551" s="1"/>
      <c r="F551" s="1"/>
      <c r="G551" s="1"/>
      <c r="H551" s="1"/>
      <c r="I551" s="1"/>
      <c r="J551" s="1"/>
      <c r="K551" s="1"/>
      <c r="L551" s="1"/>
      <c r="M551" s="1"/>
    </row>
    <row r="552" spans="1:13" s="15" customFormat="1">
      <c r="A552" s="6"/>
      <c r="B552" s="6"/>
      <c r="C552" s="6"/>
      <c r="D552" s="1"/>
      <c r="E552" s="1"/>
      <c r="F552" s="1"/>
      <c r="G552" s="1"/>
      <c r="H552" s="1"/>
      <c r="I552" s="1"/>
      <c r="J552" s="1"/>
      <c r="K552" s="1"/>
      <c r="L552" s="1"/>
      <c r="M552" s="1"/>
    </row>
    <row r="553" spans="1:13" s="15" customFormat="1">
      <c r="A553" s="6"/>
      <c r="B553" s="6"/>
      <c r="C553" s="6"/>
      <c r="D553" s="1"/>
      <c r="E553" s="1"/>
      <c r="F553" s="1"/>
      <c r="G553" s="1"/>
      <c r="H553" s="1"/>
      <c r="I553" s="1"/>
      <c r="J553" s="1"/>
      <c r="K553" s="1"/>
      <c r="L553" s="1"/>
      <c r="M553" s="1"/>
    </row>
    <row r="554" spans="1:13" s="15" customFormat="1">
      <c r="A554" s="6"/>
      <c r="B554" s="6"/>
      <c r="C554" s="6"/>
      <c r="D554" s="1"/>
      <c r="E554" s="1"/>
      <c r="F554" s="1"/>
      <c r="G554" s="1"/>
      <c r="H554" s="1"/>
      <c r="I554" s="1"/>
      <c r="J554" s="1"/>
      <c r="K554" s="1"/>
      <c r="L554" s="1"/>
      <c r="M554" s="1"/>
    </row>
    <row r="555" spans="1:13" s="15" customFormat="1">
      <c r="A555" s="6"/>
      <c r="B555" s="6"/>
      <c r="C555" s="6"/>
      <c r="D555" s="1"/>
      <c r="E555" s="1"/>
      <c r="F555" s="1"/>
      <c r="G555" s="1"/>
      <c r="H555" s="1"/>
      <c r="I555" s="1"/>
      <c r="J555" s="1"/>
      <c r="K555" s="1"/>
      <c r="L555" s="1"/>
      <c r="M555" s="1"/>
    </row>
    <row r="556" spans="1:13" s="15" customFormat="1">
      <c r="A556" s="6"/>
      <c r="B556" s="6"/>
      <c r="C556" s="6"/>
      <c r="D556" s="1"/>
      <c r="E556" s="1"/>
      <c r="F556" s="1"/>
      <c r="G556" s="1"/>
      <c r="H556" s="1"/>
      <c r="I556" s="1"/>
      <c r="J556" s="1"/>
      <c r="K556" s="1"/>
      <c r="L556" s="1"/>
      <c r="M556" s="1"/>
    </row>
    <row r="557" spans="1:13" s="15" customFormat="1">
      <c r="A557" s="6"/>
      <c r="B557" s="6"/>
      <c r="C557" s="6"/>
      <c r="D557" s="1"/>
      <c r="E557" s="1"/>
      <c r="F557" s="1"/>
      <c r="G557" s="1"/>
      <c r="H557" s="1"/>
      <c r="I557" s="1"/>
      <c r="J557" s="1"/>
      <c r="K557" s="1"/>
      <c r="L557" s="1"/>
      <c r="M557" s="1"/>
    </row>
    <row r="558" spans="1:13" s="15" customFormat="1">
      <c r="A558" s="6"/>
      <c r="B558" s="6"/>
      <c r="C558" s="6"/>
      <c r="D558" s="1"/>
      <c r="E558" s="1"/>
      <c r="F558" s="1"/>
      <c r="G558" s="1"/>
      <c r="H558" s="1"/>
      <c r="I558" s="1"/>
      <c r="J558" s="1"/>
      <c r="K558" s="1"/>
      <c r="L558" s="1"/>
      <c r="M558" s="1"/>
    </row>
    <row r="559" spans="1:13" s="15" customFormat="1">
      <c r="A559" s="6"/>
      <c r="B559" s="6"/>
      <c r="C559" s="6"/>
      <c r="D559" s="1"/>
      <c r="E559" s="1"/>
      <c r="F559" s="1"/>
      <c r="G559" s="1"/>
      <c r="H559" s="1"/>
      <c r="I559" s="1"/>
      <c r="J559" s="1"/>
      <c r="K559" s="1"/>
      <c r="L559" s="1"/>
      <c r="M559" s="1"/>
    </row>
    <row r="560" spans="1:13" s="15" customFormat="1">
      <c r="A560" s="6"/>
      <c r="B560" s="6"/>
      <c r="C560" s="6"/>
      <c r="D560" s="1"/>
      <c r="E560" s="1"/>
      <c r="F560" s="1"/>
      <c r="G560" s="1"/>
      <c r="H560" s="1"/>
      <c r="I560" s="1"/>
      <c r="J560" s="1"/>
      <c r="K560" s="1"/>
      <c r="L560" s="1"/>
      <c r="M560" s="1"/>
    </row>
    <row r="561" spans="1:13" s="15" customFormat="1">
      <c r="A561" s="6"/>
      <c r="B561" s="6"/>
      <c r="C561" s="6"/>
      <c r="D561" s="1"/>
      <c r="E561" s="1"/>
      <c r="F561" s="1"/>
      <c r="G561" s="1"/>
      <c r="H561" s="1"/>
      <c r="I561" s="1"/>
      <c r="J561" s="1"/>
      <c r="K561" s="1"/>
      <c r="L561" s="1"/>
      <c r="M561" s="1"/>
    </row>
    <row r="562" spans="1:13" s="15" customFormat="1">
      <c r="A562" s="6"/>
      <c r="B562" s="6"/>
      <c r="C562" s="6"/>
      <c r="D562" s="1"/>
      <c r="E562" s="1"/>
      <c r="F562" s="1"/>
      <c r="G562" s="1"/>
      <c r="H562" s="1"/>
      <c r="I562" s="1"/>
      <c r="J562" s="1"/>
      <c r="K562" s="1"/>
      <c r="L562" s="1"/>
      <c r="M562" s="1"/>
    </row>
    <row r="563" spans="1:13" s="15" customFormat="1">
      <c r="A563" s="6"/>
      <c r="B563" s="6"/>
      <c r="C563" s="6"/>
      <c r="D563" s="1"/>
      <c r="E563" s="1"/>
      <c r="F563" s="1"/>
      <c r="G563" s="1"/>
      <c r="H563" s="1"/>
      <c r="I563" s="1"/>
      <c r="J563" s="1"/>
      <c r="K563" s="1"/>
      <c r="L563" s="1"/>
      <c r="M563" s="1"/>
    </row>
    <row r="564" spans="1:13" s="15" customFormat="1">
      <c r="A564" s="6"/>
      <c r="B564" s="6"/>
      <c r="C564" s="6"/>
      <c r="D564" s="1"/>
      <c r="E564" s="1"/>
      <c r="F564" s="1"/>
      <c r="G564" s="1"/>
      <c r="H564" s="1"/>
      <c r="I564" s="1"/>
      <c r="J564" s="1"/>
      <c r="K564" s="1"/>
      <c r="L564" s="1"/>
      <c r="M564" s="1"/>
    </row>
    <row r="565" spans="1:13" s="15" customFormat="1">
      <c r="A565" s="6"/>
      <c r="B565" s="6"/>
      <c r="C565" s="6"/>
      <c r="D565" s="1"/>
      <c r="E565" s="1"/>
      <c r="F565" s="1"/>
      <c r="G565" s="1"/>
      <c r="H565" s="1"/>
      <c r="I565" s="1"/>
      <c r="J565" s="1"/>
      <c r="K565" s="1"/>
      <c r="L565" s="1"/>
      <c r="M565" s="1"/>
    </row>
    <row r="566" spans="1:13" s="15" customFormat="1">
      <c r="A566" s="6"/>
      <c r="B566" s="6"/>
      <c r="C566" s="6"/>
      <c r="D566" s="1"/>
      <c r="E566" s="1"/>
      <c r="F566" s="1"/>
      <c r="G566" s="1"/>
      <c r="H566" s="1"/>
      <c r="I566" s="1"/>
      <c r="J566" s="1"/>
      <c r="K566" s="1"/>
      <c r="L566" s="1"/>
      <c r="M566" s="1"/>
    </row>
    <row r="567" spans="1:13" s="15" customFormat="1">
      <c r="A567" s="6"/>
      <c r="B567" s="6"/>
      <c r="C567" s="6"/>
      <c r="D567" s="1"/>
      <c r="E567" s="1"/>
      <c r="F567" s="1"/>
      <c r="G567" s="1"/>
      <c r="H567" s="1"/>
      <c r="I567" s="1"/>
      <c r="J567" s="1"/>
      <c r="K567" s="1"/>
      <c r="L567" s="1"/>
      <c r="M567" s="1"/>
    </row>
    <row r="568" spans="1:13" s="15" customFormat="1">
      <c r="A568" s="6"/>
      <c r="B568" s="6"/>
      <c r="C568" s="6"/>
      <c r="D568" s="1"/>
      <c r="E568" s="1"/>
      <c r="F568" s="1"/>
      <c r="G568" s="1"/>
      <c r="H568" s="1"/>
      <c r="I568" s="1"/>
      <c r="J568" s="1"/>
      <c r="K568" s="1"/>
      <c r="L568" s="1"/>
      <c r="M568" s="1"/>
    </row>
    <row r="569" spans="1:13" s="15" customFormat="1">
      <c r="A569" s="6"/>
      <c r="B569" s="6"/>
      <c r="C569" s="6"/>
      <c r="D569" s="1"/>
      <c r="E569" s="1"/>
      <c r="F569" s="1"/>
      <c r="G569" s="1"/>
      <c r="H569" s="1"/>
      <c r="I569" s="1"/>
      <c r="J569" s="1"/>
      <c r="K569" s="1"/>
      <c r="L569" s="1"/>
      <c r="M569" s="1"/>
    </row>
    <row r="570" spans="1:13" s="15" customFormat="1">
      <c r="A570" s="6"/>
      <c r="B570" s="6"/>
      <c r="C570" s="6"/>
      <c r="D570" s="1"/>
      <c r="E570" s="1"/>
      <c r="F570" s="1"/>
      <c r="G570" s="1"/>
      <c r="H570" s="1"/>
      <c r="I570" s="1"/>
      <c r="J570" s="1"/>
      <c r="K570" s="1"/>
      <c r="L570" s="1"/>
      <c r="M570" s="1"/>
    </row>
    <row r="571" spans="1:13" s="15" customFormat="1">
      <c r="A571" s="6"/>
      <c r="B571" s="6"/>
      <c r="C571" s="6"/>
      <c r="D571" s="1"/>
      <c r="E571" s="1"/>
      <c r="F571" s="1"/>
      <c r="G571" s="1"/>
      <c r="H571" s="1"/>
      <c r="I571" s="1"/>
      <c r="J571" s="1"/>
      <c r="K571" s="1"/>
      <c r="L571" s="1"/>
      <c r="M571" s="1"/>
    </row>
    <row r="572" spans="1:13" s="15" customFormat="1">
      <c r="A572" s="6"/>
      <c r="B572" s="6"/>
      <c r="C572" s="6"/>
      <c r="D572" s="1"/>
      <c r="E572" s="1"/>
      <c r="F572" s="1"/>
      <c r="G572" s="1"/>
      <c r="H572" s="1"/>
      <c r="I572" s="1"/>
      <c r="J572" s="1"/>
      <c r="K572" s="1"/>
      <c r="L572" s="1"/>
      <c r="M572" s="1"/>
    </row>
    <row r="573" spans="1:13" s="15" customFormat="1">
      <c r="A573" s="6"/>
      <c r="B573" s="6"/>
      <c r="C573" s="6"/>
      <c r="D573" s="1"/>
      <c r="E573" s="1"/>
      <c r="F573" s="1"/>
      <c r="G573" s="1"/>
      <c r="H573" s="1"/>
      <c r="I573" s="1"/>
      <c r="J573" s="1"/>
      <c r="K573" s="1"/>
      <c r="L573" s="1"/>
      <c r="M573" s="1"/>
    </row>
    <row r="574" spans="1:13" s="15" customFormat="1">
      <c r="A574" s="6"/>
      <c r="B574" s="6"/>
      <c r="C574" s="6"/>
      <c r="D574" s="1"/>
      <c r="E574" s="1"/>
      <c r="F574" s="1"/>
      <c r="G574" s="1"/>
      <c r="H574" s="1"/>
      <c r="I574" s="1"/>
      <c r="J574" s="1"/>
      <c r="K574" s="1"/>
      <c r="L574" s="1"/>
      <c r="M574" s="1"/>
    </row>
    <row r="575" spans="1:13" s="15" customFormat="1">
      <c r="A575" s="6"/>
      <c r="B575" s="6"/>
      <c r="C575" s="6"/>
      <c r="D575" s="1"/>
      <c r="E575" s="1"/>
      <c r="F575" s="1"/>
      <c r="G575" s="1"/>
      <c r="H575" s="1"/>
      <c r="I575" s="1"/>
      <c r="J575" s="1"/>
      <c r="K575" s="1"/>
      <c r="L575" s="1"/>
      <c r="M575" s="1"/>
    </row>
    <row r="576" spans="1:13" s="15" customFormat="1">
      <c r="A576" s="6"/>
      <c r="B576" s="6"/>
      <c r="C576" s="6"/>
      <c r="D576" s="1"/>
      <c r="E576" s="1"/>
      <c r="F576" s="1"/>
      <c r="G576" s="1"/>
      <c r="H576" s="1"/>
      <c r="I576" s="1"/>
      <c r="J576" s="1"/>
      <c r="K576" s="1"/>
      <c r="L576" s="1"/>
      <c r="M576" s="1"/>
    </row>
    <row r="577" spans="1:13" s="15" customFormat="1">
      <c r="A577" s="6"/>
      <c r="B577" s="6"/>
      <c r="C577" s="6"/>
      <c r="D577" s="1"/>
      <c r="E577" s="1"/>
      <c r="F577" s="1"/>
      <c r="G577" s="1"/>
      <c r="H577" s="1"/>
      <c r="I577" s="1"/>
      <c r="J577" s="1"/>
      <c r="K577" s="1"/>
      <c r="L577" s="1"/>
      <c r="M577" s="1"/>
    </row>
  </sheetData>
  <sheetProtection password="CF42" sheet="1" objects="1" scenarios="1" formatCells="0" formatColumns="0" formatRows="0"/>
  <dataConsolidate topLabels="1" link="1">
    <dataRefs count="1">
      <dataRef ref="G189:G200" sheet="ВВОД"/>
    </dataRefs>
  </dataConsolidate>
  <mergeCells count="42">
    <mergeCell ref="A12:A13"/>
    <mergeCell ref="D372:P372"/>
    <mergeCell ref="D2:P2"/>
    <mergeCell ref="D1:P1"/>
    <mergeCell ref="E182:E183"/>
    <mergeCell ref="D182:D183"/>
    <mergeCell ref="C182:C183"/>
    <mergeCell ref="E12:E13"/>
    <mergeCell ref="B182:B183"/>
    <mergeCell ref="D180:P180"/>
    <mergeCell ref="E5:N5"/>
    <mergeCell ref="E6:N6"/>
    <mergeCell ref="B12:B13"/>
    <mergeCell ref="D11:K11"/>
    <mergeCell ref="C12:C13"/>
    <mergeCell ref="D10:P10"/>
    <mergeCell ref="S3:Z3"/>
    <mergeCell ref="R68:V68"/>
    <mergeCell ref="R124:V124"/>
    <mergeCell ref="R308:V348"/>
    <mergeCell ref="S8:Z8"/>
    <mergeCell ref="S6:Z6"/>
    <mergeCell ref="S7:Z7"/>
    <mergeCell ref="S9:Z9"/>
    <mergeCell ref="R183:U187"/>
    <mergeCell ref="S4:Z4"/>
    <mergeCell ref="R441:V441"/>
    <mergeCell ref="R382:U386"/>
    <mergeCell ref="D12:D13"/>
    <mergeCell ref="D375:D376"/>
    <mergeCell ref="E375:E376"/>
    <mergeCell ref="D373:P373"/>
    <mergeCell ref="E3:J3"/>
    <mergeCell ref="E7:N7"/>
    <mergeCell ref="E8:N8"/>
    <mergeCell ref="B465:B466"/>
    <mergeCell ref="C465:C466"/>
    <mergeCell ref="D465:D466"/>
    <mergeCell ref="E465:E466"/>
    <mergeCell ref="D463:O463"/>
    <mergeCell ref="B375:B376"/>
    <mergeCell ref="C375:C376"/>
  </mergeCells>
  <phoneticPr fontId="5" type="noConversion"/>
  <hyperlinks>
    <hyperlink ref="E5" location="ВВОД!A12:P169" display="Свод основных финансовых показателей по полному кругу предприятий  "/>
    <hyperlink ref="E6" location="ВВОД!A174:P363" display="Показатели труда по бюджетообразующим предприятиям"/>
    <hyperlink ref="E7" location="ВВОД!A366:P454" display="Показатели труда сельским и городским поселениям на территории района"/>
    <hyperlink ref="E8" location="ВВОД!A459:M473" display="Расчет доходов для определения налогового потенциала   по налогу на доходы физических лиц (рассчитывается с участием отдела финансов территории)"/>
  </hyperlinks>
  <pageMargins left="0.78740157480314965" right="0.59055118110236227" top="0.4" bottom="0.47" header="0.25" footer="0.28999999999999998"/>
  <pageSetup paperSize="9" scale="45" orientation="landscape" r:id="rId1"/>
  <headerFooter alignWithMargins="0"/>
  <rowBreaks count="2" manualBreakCount="2">
    <brk id="370" min="2" max="15" man="1"/>
    <brk id="460" min="2" max="15" man="1"/>
  </rowBreaks>
  <colBreaks count="1" manualBreakCount="1">
    <brk id="17" max="1048575" man="1"/>
  </colBreaks>
  <ignoredErrors>
    <ignoredError sqref="G246:L246 G127:P127 H173:L173 G174 G173 H174:P174 P173 G68:L68 G135:P135 H134:L134 G126:L126 N126:P126 H129:P129 G128:L128 N128:P128 G131:P131 G130:L130 N130:P130 G133:P133 G132:L132 N132:P132 N134:P134 G137:L137 G136:L136 N136:P136 G139:P139 G138:L138 N138:P138 G141:P141 G140:L140 N140:P140 G143:P144 G142:L142 N142:P142 G146:P146 G145:L145 N145:P145 G148:P148 G147:L147 N147:P147 G150:P150 G149:L149 N149:P149 G152:P152 G151:L151 N151:P151 G154:P154 G153:L153 N153:P153 G156:P156 G155:L155 N155:P155 G158:P158 G157:L157 N157:P157 G160:P160 G159:L159 N159:P159 G162:P162 G161:L161 N161:P161 G164:P164 G163:L163 N163:P163 G166:P166 G165:L165 N165:P165 G168:P168 G167:L167 N167:P167 G172:P172 G169:L169 N169:P169 N173:O173 I316 N137:P137" formula="1"/>
    <ignoredError sqref="G470:H470 G469:H469" formula="1" unlockedFormula="1"/>
    <ignoredError sqref="F469:F470 F473 H473" unlockedFormula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51" id="{D3973F32-A483-4300-AC9F-3FB567A3E9A4}">
            <x14:iconSet custom="1">
              <x14:cfvo type="percent">
                <xm:f>0</xm:f>
              </x14:cfvo>
              <x14:cfvo type="formula">
                <xm:f>$F$122</xm:f>
              </x14:cfvo>
              <x14:cfvo type="formula" gte="0">
                <xm:f>$F$122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F124</xm:sqref>
        </x14:conditionalFormatting>
        <x14:conditionalFormatting xmlns:xm="http://schemas.microsoft.com/office/excel/2006/main">
          <x14:cfRule type="iconSet" priority="50" id="{3B6FCFAD-DA69-43FC-8F33-D07B4C00344F}">
            <x14:iconSet custom="1">
              <x14:cfvo type="percent">
                <xm:f>0</xm:f>
              </x14:cfvo>
              <x14:cfvo type="formula">
                <xm:f>$G$122</xm:f>
              </x14:cfvo>
              <x14:cfvo type="formula" gte="0">
                <xm:f>$G$122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G124</xm:sqref>
        </x14:conditionalFormatting>
        <x14:conditionalFormatting xmlns:xm="http://schemas.microsoft.com/office/excel/2006/main">
          <x14:cfRule type="iconSet" priority="49" id="{CA9EA3F7-4189-4A63-8FDB-17F04FCFFB4D}">
            <x14:iconSet custom="1">
              <x14:cfvo type="percent">
                <xm:f>0</xm:f>
              </x14:cfvo>
              <x14:cfvo type="formula">
                <xm:f>$H$122</xm:f>
              </x14:cfvo>
              <x14:cfvo type="formula" gte="0">
                <xm:f>$H$122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H124</xm:sqref>
        </x14:conditionalFormatting>
        <x14:conditionalFormatting xmlns:xm="http://schemas.microsoft.com/office/excel/2006/main">
          <x14:cfRule type="iconSet" priority="48" id="{299DCD65-2728-4382-9D73-E417EAC4137C}">
            <x14:iconSet custom="1">
              <x14:cfvo type="percent">
                <xm:f>0</xm:f>
              </x14:cfvo>
              <x14:cfvo type="formula">
                <xm:f>$I$122</xm:f>
              </x14:cfvo>
              <x14:cfvo type="formula" gte="0">
                <xm:f>$I$122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I124</xm:sqref>
        </x14:conditionalFormatting>
        <x14:conditionalFormatting xmlns:xm="http://schemas.microsoft.com/office/excel/2006/main">
          <x14:cfRule type="iconSet" priority="46" id="{B5A9F0ED-380C-4B9D-9532-460821059FB6}">
            <x14:iconSet custom="1">
              <x14:cfvo type="percent">
                <xm:f>0</xm:f>
              </x14:cfvo>
              <x14:cfvo type="formula">
                <xm:f>$J$122</xm:f>
              </x14:cfvo>
              <x14:cfvo type="formula" gte="0">
                <xm:f>$J$122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J124</xm:sqref>
        </x14:conditionalFormatting>
        <x14:conditionalFormatting xmlns:xm="http://schemas.microsoft.com/office/excel/2006/main">
          <x14:cfRule type="iconSet" priority="45" id="{2E5877BE-86A0-4E1B-A971-BF361BB8EF36}">
            <x14:iconSet custom="1">
              <x14:cfvo type="percent">
                <xm:f>0</xm:f>
              </x14:cfvo>
              <x14:cfvo type="formula">
                <xm:f>$K$122</xm:f>
              </x14:cfvo>
              <x14:cfvo type="formula" gte="0">
                <xm:f>$K$122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K124</xm:sqref>
        </x14:conditionalFormatting>
        <x14:conditionalFormatting xmlns:xm="http://schemas.microsoft.com/office/excel/2006/main">
          <x14:cfRule type="iconSet" priority="44" id="{F35DF321-2939-456C-85EE-71ECA7B24015}">
            <x14:iconSet custom="1">
              <x14:cfvo type="percent">
                <xm:f>0</xm:f>
              </x14:cfvo>
              <x14:cfvo type="formula">
                <xm:f>$L$122</xm:f>
              </x14:cfvo>
              <x14:cfvo type="formula" gte="0">
                <xm:f>$L$122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L124</xm:sqref>
        </x14:conditionalFormatting>
        <x14:conditionalFormatting xmlns:xm="http://schemas.microsoft.com/office/excel/2006/main">
          <x14:cfRule type="iconSet" priority="43" id="{698FA858-BC04-4C89-8791-3764211E73BC}">
            <x14:iconSet custom="1">
              <x14:cfvo type="percent">
                <xm:f>0</xm:f>
              </x14:cfvo>
              <x14:cfvo type="formula">
                <xm:f>$M$122</xm:f>
              </x14:cfvo>
              <x14:cfvo type="formula" gte="0">
                <xm:f>$M$122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M124</xm:sqref>
        </x14:conditionalFormatting>
        <x14:conditionalFormatting xmlns:xm="http://schemas.microsoft.com/office/excel/2006/main">
          <x14:cfRule type="iconSet" priority="42" id="{07FB8815-F9FA-4632-9044-15B7E385F025}">
            <x14:iconSet custom="1">
              <x14:cfvo type="percent">
                <xm:f>0</xm:f>
              </x14:cfvo>
              <x14:cfvo type="formula">
                <xm:f>$N$122</xm:f>
              </x14:cfvo>
              <x14:cfvo type="formula" gte="0">
                <xm:f>$N$122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N124</xm:sqref>
        </x14:conditionalFormatting>
        <x14:conditionalFormatting xmlns:xm="http://schemas.microsoft.com/office/excel/2006/main">
          <x14:cfRule type="iconSet" priority="41" id="{5BCC6D33-C5CC-4768-84D5-3220130E176F}">
            <x14:iconSet custom="1">
              <x14:cfvo type="percent">
                <xm:f>0</xm:f>
              </x14:cfvo>
              <x14:cfvo type="formula">
                <xm:f>$O$122</xm:f>
              </x14:cfvo>
              <x14:cfvo type="formula" gte="0">
                <xm:f>$O$122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O124</xm:sqref>
        </x14:conditionalFormatting>
        <x14:conditionalFormatting xmlns:xm="http://schemas.microsoft.com/office/excel/2006/main">
          <x14:cfRule type="iconSet" priority="40" id="{4149033F-8162-4B8B-90FE-B54BA34D644D}">
            <x14:iconSet custom="1">
              <x14:cfvo type="percent">
                <xm:f>0</xm:f>
              </x14:cfvo>
              <x14:cfvo type="formula">
                <xm:f>$P$122</xm:f>
              </x14:cfvo>
              <x14:cfvo type="formula" gte="0">
                <xm:f>$P$122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P124</xm:sqref>
        </x14:conditionalFormatting>
        <x14:conditionalFormatting xmlns:xm="http://schemas.microsoft.com/office/excel/2006/main">
          <x14:cfRule type="iconSet" priority="28" id="{B65E91C7-F345-4C85-A39F-2710C6879096}">
            <x14:iconSet custom="1">
              <x14:cfvo type="percent">
                <xm:f>0</xm:f>
              </x14:cfvo>
              <x14:cfvo type="formula">
                <xm:f>$P$15</xm:f>
              </x14:cfvo>
              <x14:cfvo type="formula" gte="0">
                <xm:f>$P$15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R6</xm:sqref>
        </x14:conditionalFormatting>
        <x14:conditionalFormatting xmlns:xm="http://schemas.microsoft.com/office/excel/2006/main">
          <x14:cfRule type="iconSet" priority="27" id="{19D9C799-813F-4329-8D8A-D0182C883CF5}">
            <x14:iconSet custom="1">
              <x14:cfvo type="percent">
                <xm:f>0</xm:f>
              </x14:cfvo>
              <x14:cfvo type="formula">
                <xm:f>$P$14</xm:f>
              </x14:cfvo>
              <x14:cfvo type="formula" gte="0">
                <xm:f>$P$14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R7</xm:sqref>
        </x14:conditionalFormatting>
        <x14:conditionalFormatting xmlns:xm="http://schemas.microsoft.com/office/excel/2006/main">
          <x14:cfRule type="iconSet" priority="25" id="{1CD64DE0-A54F-44EE-8573-167AF9C7F6A1}">
            <x14:iconSet custom="1">
              <x14:cfvo type="percent">
                <xm:f>0</xm:f>
              </x14:cfvo>
              <x14:cfvo type="formula">
                <xm:f>$F$14</xm:f>
              </x14:cfvo>
              <x14:cfvo type="formula" gte="0">
                <xm:f>$F$14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F16</xm:sqref>
        </x14:conditionalFormatting>
        <x14:conditionalFormatting xmlns:xm="http://schemas.microsoft.com/office/excel/2006/main">
          <x14:cfRule type="iconSet" priority="24" id="{7E8B99B2-F24C-4C40-AE14-2AF923D3E806}">
            <x14:iconSet custom="1">
              <x14:cfvo type="percent">
                <xm:f>0</xm:f>
              </x14:cfvo>
              <x14:cfvo type="formula">
                <xm:f>$G$14</xm:f>
              </x14:cfvo>
              <x14:cfvo type="formula" gte="0">
                <xm:f>$G$14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G16</xm:sqref>
        </x14:conditionalFormatting>
        <x14:conditionalFormatting xmlns:xm="http://schemas.microsoft.com/office/excel/2006/main">
          <x14:cfRule type="iconSet" priority="23" id="{F3445F12-423C-4BC0-8B22-FC6E5C05201A}">
            <x14:iconSet custom="1">
              <x14:cfvo type="percent">
                <xm:f>0</xm:f>
              </x14:cfvo>
              <x14:cfvo type="formula">
                <xm:f>$H$14</xm:f>
              </x14:cfvo>
              <x14:cfvo type="formula" gte="0">
                <xm:f>$H$14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H16</xm:sqref>
        </x14:conditionalFormatting>
        <x14:conditionalFormatting xmlns:xm="http://schemas.microsoft.com/office/excel/2006/main">
          <x14:cfRule type="iconSet" priority="21" id="{A3BBBA76-A789-43DA-96C3-B09EE02E7BC2}">
            <x14:iconSet custom="1">
              <x14:cfvo type="percent">
                <xm:f>0</xm:f>
              </x14:cfvo>
              <x14:cfvo type="formula">
                <xm:f>$I$14</xm:f>
              </x14:cfvo>
              <x14:cfvo type="formula" gte="0">
                <xm:f>$I$14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I16</xm:sqref>
        </x14:conditionalFormatting>
        <x14:conditionalFormatting xmlns:xm="http://schemas.microsoft.com/office/excel/2006/main">
          <x14:cfRule type="iconSet" priority="20" id="{FB88879E-1928-479D-80AC-E46589CADCE3}">
            <x14:iconSet custom="1">
              <x14:cfvo type="percent">
                <xm:f>0</xm:f>
              </x14:cfvo>
              <x14:cfvo type="formula">
                <xm:f>$J$14</xm:f>
              </x14:cfvo>
              <x14:cfvo type="formula" gte="0">
                <xm:f>$J$14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J16</xm:sqref>
        </x14:conditionalFormatting>
        <x14:conditionalFormatting xmlns:xm="http://schemas.microsoft.com/office/excel/2006/main">
          <x14:cfRule type="iconSet" priority="19" id="{4C2547AE-3345-493C-B948-7B8516565D70}">
            <x14:iconSet custom="1">
              <x14:cfvo type="percent">
                <xm:f>0</xm:f>
              </x14:cfvo>
              <x14:cfvo type="formula">
                <xm:f>$K$14</xm:f>
              </x14:cfvo>
              <x14:cfvo type="formula" gte="0">
                <xm:f>$K$14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K16</xm:sqref>
        </x14:conditionalFormatting>
        <x14:conditionalFormatting xmlns:xm="http://schemas.microsoft.com/office/excel/2006/main">
          <x14:cfRule type="iconSet" priority="18" id="{1414D147-8D91-46E1-BA15-ACDE7BC514DB}">
            <x14:iconSet custom="1">
              <x14:cfvo type="percent">
                <xm:f>0</xm:f>
              </x14:cfvo>
              <x14:cfvo type="formula">
                <xm:f>$L$14</xm:f>
              </x14:cfvo>
              <x14:cfvo type="formula" gte="0">
                <xm:f>$L$14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L16</xm:sqref>
        </x14:conditionalFormatting>
        <x14:conditionalFormatting xmlns:xm="http://schemas.microsoft.com/office/excel/2006/main">
          <x14:cfRule type="iconSet" priority="17" id="{648CC70D-A5D3-4C81-88C8-82855E54AF84}">
            <x14:iconSet custom="1">
              <x14:cfvo type="percent">
                <xm:f>0</xm:f>
              </x14:cfvo>
              <x14:cfvo type="formula">
                <xm:f>$M$14</xm:f>
              </x14:cfvo>
              <x14:cfvo type="formula" gte="0">
                <xm:f>$M$14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M16</xm:sqref>
        </x14:conditionalFormatting>
        <x14:conditionalFormatting xmlns:xm="http://schemas.microsoft.com/office/excel/2006/main">
          <x14:cfRule type="iconSet" priority="16" id="{516E9E77-8154-4C40-9924-52F2444D1011}">
            <x14:iconSet custom="1">
              <x14:cfvo type="percent">
                <xm:f>0</xm:f>
              </x14:cfvo>
              <x14:cfvo type="formula">
                <xm:f>$N$14</xm:f>
              </x14:cfvo>
              <x14:cfvo type="formula" gte="0">
                <xm:f>$N$14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N16</xm:sqref>
        </x14:conditionalFormatting>
        <x14:conditionalFormatting xmlns:xm="http://schemas.microsoft.com/office/excel/2006/main">
          <x14:cfRule type="iconSet" priority="15" id="{DEBA33A7-C972-4918-BEB9-E1925931E3AA}">
            <x14:iconSet custom="1">
              <x14:cfvo type="percent">
                <xm:f>0</xm:f>
              </x14:cfvo>
              <x14:cfvo type="formula">
                <xm:f>$O$14</xm:f>
              </x14:cfvo>
              <x14:cfvo type="formula" gte="0">
                <xm:f>$O$14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O16</xm:sqref>
        </x14:conditionalFormatting>
        <x14:conditionalFormatting xmlns:xm="http://schemas.microsoft.com/office/excel/2006/main">
          <x14:cfRule type="iconSet" priority="14" id="{452A9200-FCBB-4CFF-91A1-2F21CE164EA7}">
            <x14:iconSet custom="1">
              <x14:cfvo type="percent">
                <xm:f>0</xm:f>
              </x14:cfvo>
              <x14:cfvo type="formula">
                <xm:f>$P$14</xm:f>
              </x14:cfvo>
              <x14:cfvo type="formula" gte="0">
                <xm:f>$P$14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P16</xm:sqref>
        </x14:conditionalFormatting>
        <x14:conditionalFormatting xmlns:xm="http://schemas.microsoft.com/office/excel/2006/main">
          <x14:cfRule type="iconSet" priority="11" id="{85D31B5B-95C6-4E95-883F-5D53BC31072F}">
            <x14:iconSet custom="1">
              <x14:cfvo type="percent">
                <xm:f>0</xm:f>
              </x14:cfvo>
              <x14:cfvo type="formula">
                <xm:f>$F$440</xm:f>
              </x14:cfvo>
              <x14:cfvo type="formula" gte="0">
                <xm:f>$F$440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F441</xm:sqref>
        </x14:conditionalFormatting>
        <x14:conditionalFormatting xmlns:xm="http://schemas.microsoft.com/office/excel/2006/main">
          <x14:cfRule type="iconSet" priority="10" id="{4C3A1375-3423-4326-B7F1-0675DB6724BD}">
            <x14:iconSet custom="1">
              <x14:cfvo type="percent">
                <xm:f>0</xm:f>
              </x14:cfvo>
              <x14:cfvo type="formula">
                <xm:f>$G$440</xm:f>
              </x14:cfvo>
              <x14:cfvo type="formula" gte="0">
                <xm:f>$G$440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G441</xm:sqref>
        </x14:conditionalFormatting>
        <x14:conditionalFormatting xmlns:xm="http://schemas.microsoft.com/office/excel/2006/main">
          <x14:cfRule type="iconSet" priority="9" id="{2AECF830-FACB-4114-BC30-0DD270894B99}">
            <x14:iconSet custom="1">
              <x14:cfvo type="percent">
                <xm:f>0</xm:f>
              </x14:cfvo>
              <x14:cfvo type="formula">
                <xm:f>$H$440</xm:f>
              </x14:cfvo>
              <x14:cfvo type="formula" gte="0">
                <xm:f>$H$440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H441</xm:sqref>
        </x14:conditionalFormatting>
        <x14:conditionalFormatting xmlns:xm="http://schemas.microsoft.com/office/excel/2006/main">
          <x14:cfRule type="iconSet" priority="8" id="{6FC1380A-CA45-4E06-B3CF-3F774FF81291}">
            <x14:iconSet custom="1">
              <x14:cfvo type="percent">
                <xm:f>0</xm:f>
              </x14:cfvo>
              <x14:cfvo type="formula">
                <xm:f>$I$440</xm:f>
              </x14:cfvo>
              <x14:cfvo type="formula" gte="0">
                <xm:f>$I$440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I441</xm:sqref>
        </x14:conditionalFormatting>
        <x14:conditionalFormatting xmlns:xm="http://schemas.microsoft.com/office/excel/2006/main">
          <x14:cfRule type="iconSet" priority="7" id="{A63EA1A9-3B66-4233-B0E8-81D8A526BDC4}">
            <x14:iconSet custom="1">
              <x14:cfvo type="percent">
                <xm:f>0</xm:f>
              </x14:cfvo>
              <x14:cfvo type="formula">
                <xm:f>$J$440</xm:f>
              </x14:cfvo>
              <x14:cfvo type="formula" gte="0">
                <xm:f>$J$440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J441</xm:sqref>
        </x14:conditionalFormatting>
        <x14:conditionalFormatting xmlns:xm="http://schemas.microsoft.com/office/excel/2006/main">
          <x14:cfRule type="iconSet" priority="6" id="{059CB059-B474-475A-A863-E678A8B5017A}">
            <x14:iconSet custom="1">
              <x14:cfvo type="percent">
                <xm:f>0</xm:f>
              </x14:cfvo>
              <x14:cfvo type="formula">
                <xm:f>$K$440</xm:f>
              </x14:cfvo>
              <x14:cfvo type="formula" gte="0">
                <xm:f>$K$440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K441</xm:sqref>
        </x14:conditionalFormatting>
        <x14:conditionalFormatting xmlns:xm="http://schemas.microsoft.com/office/excel/2006/main">
          <x14:cfRule type="iconSet" priority="5" id="{5BA0ECED-B0D2-4BC9-8A1C-6A11B131DCAD}">
            <x14:iconSet custom="1">
              <x14:cfvo type="percent">
                <xm:f>0</xm:f>
              </x14:cfvo>
              <x14:cfvo type="formula">
                <xm:f>$L$440</xm:f>
              </x14:cfvo>
              <x14:cfvo type="formula" gte="0">
                <xm:f>$L$440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L441</xm:sqref>
        </x14:conditionalFormatting>
        <x14:conditionalFormatting xmlns:xm="http://schemas.microsoft.com/office/excel/2006/main">
          <x14:cfRule type="iconSet" priority="4" id="{944F1A4C-754D-4950-A0D1-003FB4E15DA0}">
            <x14:iconSet custom="1">
              <x14:cfvo type="percent">
                <xm:f>0</xm:f>
              </x14:cfvo>
              <x14:cfvo type="formula">
                <xm:f>$M$440</xm:f>
              </x14:cfvo>
              <x14:cfvo type="formula" gte="0">
                <xm:f>$M$440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M441</xm:sqref>
        </x14:conditionalFormatting>
        <x14:conditionalFormatting xmlns:xm="http://schemas.microsoft.com/office/excel/2006/main">
          <x14:cfRule type="iconSet" priority="3" id="{F175D8A5-EBE1-42F8-ACD9-15702FFCB3DA}">
            <x14:iconSet custom="1">
              <x14:cfvo type="percent">
                <xm:f>0</xm:f>
              </x14:cfvo>
              <x14:cfvo type="formula">
                <xm:f>$N$440</xm:f>
              </x14:cfvo>
              <x14:cfvo type="formula" gte="0">
                <xm:f>$N$440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N441</xm:sqref>
        </x14:conditionalFormatting>
        <x14:conditionalFormatting xmlns:xm="http://schemas.microsoft.com/office/excel/2006/main">
          <x14:cfRule type="iconSet" priority="2" id="{CB6F18AB-4CB7-4560-A17D-5725644586E3}">
            <x14:iconSet custom="1">
              <x14:cfvo type="percent">
                <xm:f>0</xm:f>
              </x14:cfvo>
              <x14:cfvo type="formula">
                <xm:f>$O$440</xm:f>
              </x14:cfvo>
              <x14:cfvo type="formula" gte="0">
                <xm:f>$O$440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O441</xm:sqref>
        </x14:conditionalFormatting>
        <x14:conditionalFormatting xmlns:xm="http://schemas.microsoft.com/office/excel/2006/main">
          <x14:cfRule type="iconSet" priority="1" id="{6CC0550A-33A4-43E8-8E90-F72700EE76EB}">
            <x14:iconSet custom="1">
              <x14:cfvo type="percent">
                <xm:f>0</xm:f>
              </x14:cfvo>
              <x14:cfvo type="formula">
                <xm:f>$P$440</xm:f>
              </x14:cfvo>
              <x14:cfvo type="formula" gte="0">
                <xm:f>$P$440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P441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>
          <x14:formula1>
            <xm:f>МО!$B$5:$B$59</xm:f>
          </x14:formula1>
          <xm:sqref>E3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FF0000"/>
  </sheetPr>
  <dimension ref="A1:D520"/>
  <sheetViews>
    <sheetView zoomScale="85" zoomScaleNormal="85" workbookViewId="0">
      <selection activeCell="A4" sqref="A4"/>
    </sheetView>
  </sheetViews>
  <sheetFormatPr defaultRowHeight="15"/>
  <cols>
    <col min="1" max="1" width="56.28515625" style="107" customWidth="1"/>
    <col min="2" max="16384" width="9.140625" style="107"/>
  </cols>
  <sheetData>
    <row r="1" spans="1:1" ht="15.75">
      <c r="A1" s="106"/>
    </row>
    <row r="2" spans="1:1" ht="15.75">
      <c r="A2" s="108" t="s">
        <v>147</v>
      </c>
    </row>
    <row r="3" spans="1:1" ht="15.75">
      <c r="A3" s="109" t="s">
        <v>148</v>
      </c>
    </row>
    <row r="4" spans="1:1">
      <c r="A4" s="110"/>
    </row>
    <row r="5" spans="1:1">
      <c r="A5" s="111" t="s">
        <v>149</v>
      </c>
    </row>
    <row r="6" spans="1:1">
      <c r="A6" s="112"/>
    </row>
    <row r="7" spans="1:1">
      <c r="A7" s="112" t="s">
        <v>150</v>
      </c>
    </row>
    <row r="8" spans="1:1">
      <c r="A8" s="113" t="s">
        <v>151</v>
      </c>
    </row>
    <row r="9" spans="1:1">
      <c r="A9" s="113" t="s">
        <v>152</v>
      </c>
    </row>
    <row r="10" spans="1:1">
      <c r="A10" s="113" t="s">
        <v>153</v>
      </c>
    </row>
    <row r="11" spans="1:1">
      <c r="A11" s="113" t="s">
        <v>154</v>
      </c>
    </row>
    <row r="12" spans="1:1">
      <c r="A12" s="113" t="s">
        <v>155</v>
      </c>
    </row>
    <row r="13" spans="1:1">
      <c r="A13" s="113" t="s">
        <v>156</v>
      </c>
    </row>
    <row r="14" spans="1:1">
      <c r="A14" s="113" t="s">
        <v>157</v>
      </c>
    </row>
    <row r="15" spans="1:1">
      <c r="A15" s="113" t="s">
        <v>158</v>
      </c>
    </row>
    <row r="16" spans="1:1">
      <c r="A16" s="113" t="s">
        <v>159</v>
      </c>
    </row>
    <row r="17" spans="1:1">
      <c r="A17" s="113" t="s">
        <v>160</v>
      </c>
    </row>
    <row r="18" spans="1:1">
      <c r="A18" s="113" t="s">
        <v>161</v>
      </c>
    </row>
    <row r="19" spans="1:1">
      <c r="A19" s="113" t="s">
        <v>162</v>
      </c>
    </row>
    <row r="20" spans="1:1">
      <c r="A20" s="114"/>
    </row>
    <row r="21" spans="1:1">
      <c r="A21" s="115" t="s">
        <v>163</v>
      </c>
    </row>
    <row r="22" spans="1:1">
      <c r="A22" s="112" t="s">
        <v>164</v>
      </c>
    </row>
    <row r="23" spans="1:1">
      <c r="A23" s="116" t="s">
        <v>165</v>
      </c>
    </row>
    <row r="24" spans="1:1">
      <c r="A24" s="117" t="s">
        <v>166</v>
      </c>
    </row>
    <row r="25" spans="1:1">
      <c r="A25" s="117" t="s">
        <v>167</v>
      </c>
    </row>
    <row r="26" spans="1:1">
      <c r="A26" s="117" t="s">
        <v>168</v>
      </c>
    </row>
    <row r="27" spans="1:1">
      <c r="A27" s="117" t="s">
        <v>169</v>
      </c>
    </row>
    <row r="28" spans="1:1">
      <c r="A28" s="117" t="s">
        <v>170</v>
      </c>
    </row>
    <row r="29" spans="1:1">
      <c r="A29" s="117" t="s">
        <v>171</v>
      </c>
    </row>
    <row r="30" spans="1:1">
      <c r="A30" s="117" t="s">
        <v>172</v>
      </c>
    </row>
    <row r="31" spans="1:1">
      <c r="A31" s="117" t="s">
        <v>173</v>
      </c>
    </row>
    <row r="32" spans="1:1">
      <c r="A32" s="117" t="s">
        <v>174</v>
      </c>
    </row>
    <row r="33" spans="1:1">
      <c r="A33" s="117" t="s">
        <v>175</v>
      </c>
    </row>
    <row r="34" spans="1:1">
      <c r="A34" s="117" t="s">
        <v>176</v>
      </c>
    </row>
    <row r="35" spans="1:1">
      <c r="A35" s="117" t="s">
        <v>177</v>
      </c>
    </row>
    <row r="36" spans="1:1">
      <c r="A36" s="117" t="s">
        <v>178</v>
      </c>
    </row>
    <row r="37" spans="1:1">
      <c r="A37" s="117" t="s">
        <v>179</v>
      </c>
    </row>
    <row r="38" spans="1:1">
      <c r="A38" s="117" t="s">
        <v>180</v>
      </c>
    </row>
    <row r="39" spans="1:1">
      <c r="A39" s="117" t="s">
        <v>181</v>
      </c>
    </row>
    <row r="40" spans="1:1">
      <c r="A40" s="117" t="s">
        <v>182</v>
      </c>
    </row>
    <row r="41" spans="1:1">
      <c r="A41" s="117" t="s">
        <v>183</v>
      </c>
    </row>
    <row r="42" spans="1:1">
      <c r="A42" s="112" t="s">
        <v>184</v>
      </c>
    </row>
    <row r="43" spans="1:1">
      <c r="A43" s="116" t="s">
        <v>165</v>
      </c>
    </row>
    <row r="44" spans="1:1">
      <c r="A44" s="117" t="s">
        <v>185</v>
      </c>
    </row>
    <row r="45" spans="1:1">
      <c r="A45" s="117" t="s">
        <v>186</v>
      </c>
    </row>
    <row r="46" spans="1:1">
      <c r="A46" s="117" t="s">
        <v>187</v>
      </c>
    </row>
    <row r="47" spans="1:1">
      <c r="A47" s="117" t="s">
        <v>188</v>
      </c>
    </row>
    <row r="48" spans="1:1">
      <c r="A48" s="117" t="s">
        <v>189</v>
      </c>
    </row>
    <row r="49" spans="1:1">
      <c r="A49" s="117" t="s">
        <v>190</v>
      </c>
    </row>
    <row r="50" spans="1:1">
      <c r="A50" s="117" t="s">
        <v>191</v>
      </c>
    </row>
    <row r="51" spans="1:1">
      <c r="A51" s="117" t="s">
        <v>192</v>
      </c>
    </row>
    <row r="52" spans="1:1">
      <c r="A52" s="117" t="s">
        <v>193</v>
      </c>
    </row>
    <row r="53" spans="1:1">
      <c r="A53" s="117" t="s">
        <v>194</v>
      </c>
    </row>
    <row r="54" spans="1:1">
      <c r="A54" s="117" t="s">
        <v>195</v>
      </c>
    </row>
    <row r="55" spans="1:1">
      <c r="A55" s="112" t="s">
        <v>196</v>
      </c>
    </row>
    <row r="56" spans="1:1">
      <c r="A56" s="116" t="s">
        <v>197</v>
      </c>
    </row>
    <row r="57" spans="1:1">
      <c r="A57" s="117" t="s">
        <v>198</v>
      </c>
    </row>
    <row r="58" spans="1:1">
      <c r="A58" s="117" t="s">
        <v>199</v>
      </c>
    </row>
    <row r="59" spans="1:1">
      <c r="A59" s="117" t="s">
        <v>200</v>
      </c>
    </row>
    <row r="60" spans="1:1">
      <c r="A60" s="117" t="s">
        <v>201</v>
      </c>
    </row>
    <row r="61" spans="1:1">
      <c r="A61" s="117" t="s">
        <v>202</v>
      </c>
    </row>
    <row r="62" spans="1:1">
      <c r="A62" s="112" t="s">
        <v>203</v>
      </c>
    </row>
    <row r="63" spans="1:1">
      <c r="A63" s="116" t="s">
        <v>197</v>
      </c>
    </row>
    <row r="64" spans="1:1">
      <c r="A64" s="117" t="s">
        <v>204</v>
      </c>
    </row>
    <row r="65" spans="1:1">
      <c r="A65" s="117" t="s">
        <v>205</v>
      </c>
    </row>
    <row r="66" spans="1:1">
      <c r="A66" s="117" t="s">
        <v>206</v>
      </c>
    </row>
    <row r="67" spans="1:1">
      <c r="A67" s="117" t="s">
        <v>207</v>
      </c>
    </row>
    <row r="68" spans="1:1">
      <c r="A68" s="117" t="s">
        <v>208</v>
      </c>
    </row>
    <row r="69" spans="1:1">
      <c r="A69" s="117" t="s">
        <v>209</v>
      </c>
    </row>
    <row r="70" spans="1:1">
      <c r="A70" s="117" t="s">
        <v>210</v>
      </c>
    </row>
    <row r="71" spans="1:1">
      <c r="A71" s="117" t="s">
        <v>211</v>
      </c>
    </row>
    <row r="72" spans="1:1">
      <c r="A72" s="117" t="s">
        <v>212</v>
      </c>
    </row>
    <row r="73" spans="1:1">
      <c r="A73" s="117" t="s">
        <v>213</v>
      </c>
    </row>
    <row r="74" spans="1:1">
      <c r="A74" s="117" t="s">
        <v>214</v>
      </c>
    </row>
    <row r="75" spans="1:1">
      <c r="A75" s="117" t="s">
        <v>215</v>
      </c>
    </row>
    <row r="76" spans="1:1">
      <c r="A76" s="112" t="s">
        <v>216</v>
      </c>
    </row>
    <row r="77" spans="1:1">
      <c r="A77" s="116" t="s">
        <v>197</v>
      </c>
    </row>
    <row r="78" spans="1:1">
      <c r="A78" s="117" t="s">
        <v>217</v>
      </c>
    </row>
    <row r="79" spans="1:1">
      <c r="A79" s="117" t="s">
        <v>218</v>
      </c>
    </row>
    <row r="80" spans="1:1">
      <c r="A80" s="117" t="s">
        <v>219</v>
      </c>
    </row>
    <row r="81" spans="1:1">
      <c r="A81" s="117" t="s">
        <v>220</v>
      </c>
    </row>
    <row r="82" spans="1:1">
      <c r="A82" s="117" t="s">
        <v>221</v>
      </c>
    </row>
    <row r="83" spans="1:1">
      <c r="A83" s="117" t="s">
        <v>222</v>
      </c>
    </row>
    <row r="84" spans="1:1">
      <c r="A84" s="117" t="s">
        <v>223</v>
      </c>
    </row>
    <row r="85" spans="1:1">
      <c r="A85" s="112" t="s">
        <v>224</v>
      </c>
    </row>
    <row r="86" spans="1:1">
      <c r="A86" s="116" t="s">
        <v>197</v>
      </c>
    </row>
    <row r="87" spans="1:1">
      <c r="A87" s="117" t="s">
        <v>225</v>
      </c>
    </row>
    <row r="88" spans="1:1">
      <c r="A88" s="117" t="s">
        <v>226</v>
      </c>
    </row>
    <row r="89" spans="1:1">
      <c r="A89" s="117" t="s">
        <v>227</v>
      </c>
    </row>
    <row r="90" spans="1:1">
      <c r="A90" s="117" t="s">
        <v>228</v>
      </c>
    </row>
    <row r="91" spans="1:1">
      <c r="A91" s="117" t="s">
        <v>229</v>
      </c>
    </row>
    <row r="92" spans="1:1">
      <c r="A92" s="117" t="s">
        <v>230</v>
      </c>
    </row>
    <row r="93" spans="1:1">
      <c r="A93" s="117" t="s">
        <v>231</v>
      </c>
    </row>
    <row r="94" spans="1:1">
      <c r="A94" s="117" t="s">
        <v>232</v>
      </c>
    </row>
    <row r="95" spans="1:1">
      <c r="A95" s="117" t="s">
        <v>233</v>
      </c>
    </row>
    <row r="96" spans="1:1">
      <c r="A96" s="117" t="s">
        <v>234</v>
      </c>
    </row>
    <row r="97" spans="1:1">
      <c r="A97" s="112" t="s">
        <v>235</v>
      </c>
    </row>
    <row r="98" spans="1:1">
      <c r="A98" s="116" t="s">
        <v>197</v>
      </c>
    </row>
    <row r="99" spans="1:1">
      <c r="A99" s="117" t="s">
        <v>236</v>
      </c>
    </row>
    <row r="100" spans="1:1">
      <c r="A100" s="117" t="s">
        <v>237</v>
      </c>
    </row>
    <row r="101" spans="1:1">
      <c r="A101" s="117" t="s">
        <v>238</v>
      </c>
    </row>
    <row r="102" spans="1:1">
      <c r="A102" s="117" t="s">
        <v>239</v>
      </c>
    </row>
    <row r="103" spans="1:1">
      <c r="A103" s="112" t="s">
        <v>240</v>
      </c>
    </row>
    <row r="104" spans="1:1">
      <c r="A104" s="116" t="s">
        <v>197</v>
      </c>
    </row>
    <row r="105" spans="1:1">
      <c r="A105" s="117" t="s">
        <v>241</v>
      </c>
    </row>
    <row r="106" spans="1:1">
      <c r="A106" s="117" t="s">
        <v>242</v>
      </c>
    </row>
    <row r="107" spans="1:1">
      <c r="A107" s="117" t="s">
        <v>243</v>
      </c>
    </row>
    <row r="108" spans="1:1">
      <c r="A108" s="117" t="s">
        <v>244</v>
      </c>
    </row>
    <row r="109" spans="1:1">
      <c r="A109" s="117" t="s">
        <v>245</v>
      </c>
    </row>
    <row r="110" spans="1:1">
      <c r="A110" s="117" t="s">
        <v>246</v>
      </c>
    </row>
    <row r="111" spans="1:1">
      <c r="A111" s="117" t="s">
        <v>247</v>
      </c>
    </row>
    <row r="112" spans="1:1">
      <c r="A112" s="112" t="s">
        <v>248</v>
      </c>
    </row>
    <row r="113" spans="1:1">
      <c r="A113" s="116" t="s">
        <v>197</v>
      </c>
    </row>
    <row r="114" spans="1:1">
      <c r="A114" s="117" t="s">
        <v>249</v>
      </c>
    </row>
    <row r="115" spans="1:1">
      <c r="A115" s="117" t="s">
        <v>250</v>
      </c>
    </row>
    <row r="116" spans="1:1">
      <c r="A116" s="117" t="s">
        <v>251</v>
      </c>
    </row>
    <row r="117" spans="1:1">
      <c r="A117" s="117" t="s">
        <v>252</v>
      </c>
    </row>
    <row r="118" spans="1:1">
      <c r="A118" s="117" t="s">
        <v>253</v>
      </c>
    </row>
    <row r="119" spans="1:1">
      <c r="A119" s="117" t="s">
        <v>254</v>
      </c>
    </row>
    <row r="120" spans="1:1">
      <c r="A120" s="117" t="s">
        <v>255</v>
      </c>
    </row>
    <row r="121" spans="1:1">
      <c r="A121" s="117" t="s">
        <v>256</v>
      </c>
    </row>
    <row r="122" spans="1:1">
      <c r="A122" s="117" t="s">
        <v>257</v>
      </c>
    </row>
    <row r="123" spans="1:1">
      <c r="A123" s="117" t="s">
        <v>258</v>
      </c>
    </row>
    <row r="124" spans="1:1">
      <c r="A124" s="117" t="s">
        <v>259</v>
      </c>
    </row>
    <row r="125" spans="1:1">
      <c r="A125" s="117" t="s">
        <v>260</v>
      </c>
    </row>
    <row r="126" spans="1:1">
      <c r="A126" s="117" t="s">
        <v>261</v>
      </c>
    </row>
    <row r="127" spans="1:1">
      <c r="A127" s="112" t="s">
        <v>262</v>
      </c>
    </row>
    <row r="128" spans="1:1">
      <c r="A128" s="116" t="s">
        <v>197</v>
      </c>
    </row>
    <row r="129" spans="1:1">
      <c r="A129" s="117" t="s">
        <v>263</v>
      </c>
    </row>
    <row r="130" spans="1:1">
      <c r="A130" s="117" t="s">
        <v>264</v>
      </c>
    </row>
    <row r="131" spans="1:1">
      <c r="A131" s="117" t="s">
        <v>265</v>
      </c>
    </row>
    <row r="132" spans="1:1">
      <c r="A132" s="117" t="s">
        <v>208</v>
      </c>
    </row>
    <row r="133" spans="1:1">
      <c r="A133" s="117" t="s">
        <v>266</v>
      </c>
    </row>
    <row r="134" spans="1:1">
      <c r="A134" s="117" t="s">
        <v>267</v>
      </c>
    </row>
    <row r="135" spans="1:1">
      <c r="A135" s="117" t="s">
        <v>268</v>
      </c>
    </row>
    <row r="136" spans="1:1">
      <c r="A136" s="117" t="s">
        <v>269</v>
      </c>
    </row>
    <row r="137" spans="1:1">
      <c r="A137" s="117" t="s">
        <v>270</v>
      </c>
    </row>
    <row r="138" spans="1:1">
      <c r="A138" s="112" t="s">
        <v>271</v>
      </c>
    </row>
    <row r="139" spans="1:1">
      <c r="A139" s="116" t="s">
        <v>197</v>
      </c>
    </row>
    <row r="140" spans="1:1">
      <c r="A140" s="117" t="s">
        <v>272</v>
      </c>
    </row>
    <row r="141" spans="1:1">
      <c r="A141" s="117" t="s">
        <v>273</v>
      </c>
    </row>
    <row r="142" spans="1:1">
      <c r="A142" s="117" t="s">
        <v>274</v>
      </c>
    </row>
    <row r="143" spans="1:1">
      <c r="A143" s="117" t="s">
        <v>275</v>
      </c>
    </row>
    <row r="144" spans="1:1">
      <c r="A144" s="117" t="s">
        <v>276</v>
      </c>
    </row>
    <row r="145" spans="1:1">
      <c r="A145" s="117" t="s">
        <v>277</v>
      </c>
    </row>
    <row r="146" spans="1:1">
      <c r="A146" s="117" t="s">
        <v>278</v>
      </c>
    </row>
    <row r="147" spans="1:1">
      <c r="A147" s="117" t="s">
        <v>279</v>
      </c>
    </row>
    <row r="148" spans="1:1">
      <c r="A148" s="117" t="s">
        <v>280</v>
      </c>
    </row>
    <row r="149" spans="1:1">
      <c r="A149" s="112" t="s">
        <v>281</v>
      </c>
    </row>
    <row r="150" spans="1:1">
      <c r="A150" s="116" t="s">
        <v>197</v>
      </c>
    </row>
    <row r="151" spans="1:1">
      <c r="A151" s="117" t="s">
        <v>282</v>
      </c>
    </row>
    <row r="152" spans="1:1">
      <c r="A152" s="117" t="s">
        <v>283</v>
      </c>
    </row>
    <row r="153" spans="1:1">
      <c r="A153" s="117" t="s">
        <v>284</v>
      </c>
    </row>
    <row r="154" spans="1:1">
      <c r="A154" s="117" t="s">
        <v>285</v>
      </c>
    </row>
    <row r="155" spans="1:1">
      <c r="A155" s="117" t="s">
        <v>286</v>
      </c>
    </row>
    <row r="156" spans="1:1">
      <c r="A156" s="117" t="s">
        <v>287</v>
      </c>
    </row>
    <row r="157" spans="1:1">
      <c r="A157" s="117" t="s">
        <v>202</v>
      </c>
    </row>
    <row r="158" spans="1:1">
      <c r="A158" s="117" t="s">
        <v>288</v>
      </c>
    </row>
    <row r="159" spans="1:1">
      <c r="A159" s="117" t="s">
        <v>289</v>
      </c>
    </row>
    <row r="160" spans="1:1">
      <c r="A160" s="112" t="s">
        <v>290</v>
      </c>
    </row>
    <row r="161" spans="1:1">
      <c r="A161" s="116" t="s">
        <v>197</v>
      </c>
    </row>
    <row r="162" spans="1:1">
      <c r="A162" s="117" t="s">
        <v>291</v>
      </c>
    </row>
    <row r="163" spans="1:1">
      <c r="A163" s="117" t="s">
        <v>292</v>
      </c>
    </row>
    <row r="164" spans="1:1">
      <c r="A164" s="117" t="s">
        <v>293</v>
      </c>
    </row>
    <row r="165" spans="1:1">
      <c r="A165" s="117" t="s">
        <v>294</v>
      </c>
    </row>
    <row r="166" spans="1:1">
      <c r="A166" s="117" t="s">
        <v>295</v>
      </c>
    </row>
    <row r="167" spans="1:1">
      <c r="A167" s="117" t="s">
        <v>296</v>
      </c>
    </row>
    <row r="168" spans="1:1">
      <c r="A168" s="117" t="s">
        <v>297</v>
      </c>
    </row>
    <row r="169" spans="1:1">
      <c r="A169" s="117" t="s">
        <v>190</v>
      </c>
    </row>
    <row r="170" spans="1:1">
      <c r="A170" s="117" t="s">
        <v>298</v>
      </c>
    </row>
    <row r="171" spans="1:1">
      <c r="A171" s="117" t="s">
        <v>299</v>
      </c>
    </row>
    <row r="172" spans="1:1">
      <c r="A172" s="117" t="s">
        <v>300</v>
      </c>
    </row>
    <row r="173" spans="1:1">
      <c r="A173" s="112" t="s">
        <v>301</v>
      </c>
    </row>
    <row r="174" spans="1:1">
      <c r="A174" s="116" t="s">
        <v>197</v>
      </c>
    </row>
    <row r="175" spans="1:1">
      <c r="A175" s="118" t="s">
        <v>302</v>
      </c>
    </row>
    <row r="176" spans="1:1">
      <c r="A176" s="117" t="s">
        <v>303</v>
      </c>
    </row>
    <row r="177" spans="1:1">
      <c r="A177" s="117" t="s">
        <v>304</v>
      </c>
    </row>
    <row r="178" spans="1:1">
      <c r="A178" s="117" t="s">
        <v>305</v>
      </c>
    </row>
    <row r="179" spans="1:1">
      <c r="A179" s="117" t="s">
        <v>306</v>
      </c>
    </row>
    <row r="180" spans="1:1">
      <c r="A180" s="117" t="s">
        <v>307</v>
      </c>
    </row>
    <row r="181" spans="1:1">
      <c r="A181" s="117" t="s">
        <v>308</v>
      </c>
    </row>
    <row r="182" spans="1:1">
      <c r="A182" s="117" t="s">
        <v>309</v>
      </c>
    </row>
    <row r="183" spans="1:1">
      <c r="A183" s="112" t="s">
        <v>310</v>
      </c>
    </row>
    <row r="184" spans="1:1">
      <c r="A184" s="116" t="s">
        <v>311</v>
      </c>
    </row>
    <row r="185" spans="1:1">
      <c r="A185" s="117" t="s">
        <v>312</v>
      </c>
    </row>
    <row r="186" spans="1:1">
      <c r="A186" s="117" t="s">
        <v>313</v>
      </c>
    </row>
    <row r="187" spans="1:1">
      <c r="A187" s="117" t="s">
        <v>314</v>
      </c>
    </row>
    <row r="188" spans="1:1">
      <c r="A188" s="117" t="s">
        <v>315</v>
      </c>
    </row>
    <row r="189" spans="1:1">
      <c r="A189" s="117" t="s">
        <v>316</v>
      </c>
    </row>
    <row r="190" spans="1:1">
      <c r="A190" s="117" t="s">
        <v>317</v>
      </c>
    </row>
    <row r="191" spans="1:1">
      <c r="A191" s="117" t="s">
        <v>318</v>
      </c>
    </row>
    <row r="192" spans="1:1">
      <c r="A192" s="117" t="s">
        <v>319</v>
      </c>
    </row>
    <row r="193" spans="1:1">
      <c r="A193" s="117" t="s">
        <v>320</v>
      </c>
    </row>
    <row r="194" spans="1:1">
      <c r="A194" s="117" t="s">
        <v>321</v>
      </c>
    </row>
    <row r="195" spans="1:1">
      <c r="A195" s="117" t="s">
        <v>322</v>
      </c>
    </row>
    <row r="196" spans="1:1">
      <c r="A196" s="117" t="s">
        <v>323</v>
      </c>
    </row>
    <row r="197" spans="1:1">
      <c r="A197" s="112" t="s">
        <v>324</v>
      </c>
    </row>
    <row r="198" spans="1:1">
      <c r="A198" s="116" t="s">
        <v>197</v>
      </c>
    </row>
    <row r="199" spans="1:1">
      <c r="A199" s="117" t="s">
        <v>325</v>
      </c>
    </row>
    <row r="200" spans="1:1">
      <c r="A200" s="117" t="s">
        <v>326</v>
      </c>
    </row>
    <row r="201" spans="1:1">
      <c r="A201" s="117" t="s">
        <v>327</v>
      </c>
    </row>
    <row r="202" spans="1:1">
      <c r="A202" s="117" t="s">
        <v>328</v>
      </c>
    </row>
    <row r="203" spans="1:1">
      <c r="A203" s="117" t="s">
        <v>329</v>
      </c>
    </row>
    <row r="204" spans="1:1">
      <c r="A204" s="117" t="s">
        <v>330</v>
      </c>
    </row>
    <row r="205" spans="1:1">
      <c r="A205" s="117" t="s">
        <v>331</v>
      </c>
    </row>
    <row r="206" spans="1:1">
      <c r="A206" s="117" t="s">
        <v>332</v>
      </c>
    </row>
    <row r="207" spans="1:1">
      <c r="A207" s="117" t="s">
        <v>333</v>
      </c>
    </row>
    <row r="208" spans="1:1">
      <c r="A208" s="117" t="s">
        <v>334</v>
      </c>
    </row>
    <row r="209" spans="1:1">
      <c r="A209" s="112" t="s">
        <v>335</v>
      </c>
    </row>
    <row r="210" spans="1:1">
      <c r="A210" s="116" t="s">
        <v>197</v>
      </c>
    </row>
    <row r="211" spans="1:1">
      <c r="A211" s="117" t="s">
        <v>336</v>
      </c>
    </row>
    <row r="212" spans="1:1">
      <c r="A212" s="117" t="s">
        <v>337</v>
      </c>
    </row>
    <row r="213" spans="1:1">
      <c r="A213" s="117" t="s">
        <v>338</v>
      </c>
    </row>
    <row r="214" spans="1:1">
      <c r="A214" s="117" t="s">
        <v>339</v>
      </c>
    </row>
    <row r="215" spans="1:1">
      <c r="A215" s="117" t="s">
        <v>340</v>
      </c>
    </row>
    <row r="216" spans="1:1">
      <c r="A216" s="117" t="s">
        <v>341</v>
      </c>
    </row>
    <row r="217" spans="1:1">
      <c r="A217" s="117" t="s">
        <v>342</v>
      </c>
    </row>
    <row r="218" spans="1:1">
      <c r="A218" s="112" t="s">
        <v>343</v>
      </c>
    </row>
    <row r="219" spans="1:1">
      <c r="A219" s="116" t="s">
        <v>197</v>
      </c>
    </row>
    <row r="220" spans="1:1">
      <c r="A220" s="117" t="s">
        <v>344</v>
      </c>
    </row>
    <row r="221" spans="1:1">
      <c r="A221" s="117" t="s">
        <v>345</v>
      </c>
    </row>
    <row r="222" spans="1:1">
      <c r="A222" s="117" t="s">
        <v>346</v>
      </c>
    </row>
    <row r="223" spans="1:1">
      <c r="A223" s="117" t="s">
        <v>347</v>
      </c>
    </row>
    <row r="224" spans="1:1">
      <c r="A224" s="117" t="s">
        <v>348</v>
      </c>
    </row>
    <row r="225" spans="1:1">
      <c r="A225" s="117" t="s">
        <v>273</v>
      </c>
    </row>
    <row r="226" spans="1:1">
      <c r="A226" s="117" t="s">
        <v>349</v>
      </c>
    </row>
    <row r="227" spans="1:1">
      <c r="A227" s="117" t="s">
        <v>256</v>
      </c>
    </row>
    <row r="228" spans="1:1">
      <c r="A228" s="117" t="s">
        <v>350</v>
      </c>
    </row>
    <row r="229" spans="1:1">
      <c r="A229" s="117" t="s">
        <v>351</v>
      </c>
    </row>
    <row r="230" spans="1:1">
      <c r="A230" s="117" t="s">
        <v>352</v>
      </c>
    </row>
    <row r="231" spans="1:1">
      <c r="A231" s="117" t="s">
        <v>353</v>
      </c>
    </row>
    <row r="232" spans="1:1">
      <c r="A232" s="117" t="s">
        <v>354</v>
      </c>
    </row>
    <row r="233" spans="1:1">
      <c r="A233" s="117" t="s">
        <v>355</v>
      </c>
    </row>
    <row r="234" spans="1:1">
      <c r="A234" s="117" t="s">
        <v>356</v>
      </c>
    </row>
    <row r="235" spans="1:1">
      <c r="A235" s="112" t="s">
        <v>357</v>
      </c>
    </row>
    <row r="236" spans="1:1">
      <c r="A236" s="116" t="s">
        <v>197</v>
      </c>
    </row>
    <row r="237" spans="1:1">
      <c r="A237" s="117" t="s">
        <v>358</v>
      </c>
    </row>
    <row r="238" spans="1:1">
      <c r="A238" s="117" t="s">
        <v>359</v>
      </c>
    </row>
    <row r="239" spans="1:1">
      <c r="A239" s="117" t="s">
        <v>360</v>
      </c>
    </row>
    <row r="240" spans="1:1">
      <c r="A240" s="112" t="s">
        <v>361</v>
      </c>
    </row>
    <row r="241" spans="1:1">
      <c r="A241" s="116" t="s">
        <v>197</v>
      </c>
    </row>
    <row r="242" spans="1:1">
      <c r="A242" s="117" t="s">
        <v>362</v>
      </c>
    </row>
    <row r="243" spans="1:1">
      <c r="A243" s="117" t="s">
        <v>363</v>
      </c>
    </row>
    <row r="244" spans="1:1">
      <c r="A244" s="117" t="s">
        <v>364</v>
      </c>
    </row>
    <row r="245" spans="1:1">
      <c r="A245" s="117" t="s">
        <v>365</v>
      </c>
    </row>
    <row r="246" spans="1:1">
      <c r="A246" s="117" t="s">
        <v>366</v>
      </c>
    </row>
    <row r="247" spans="1:1">
      <c r="A247" s="117" t="s">
        <v>367</v>
      </c>
    </row>
    <row r="248" spans="1:1">
      <c r="A248" s="117" t="s">
        <v>368</v>
      </c>
    </row>
    <row r="249" spans="1:1">
      <c r="A249" s="117" t="s">
        <v>369</v>
      </c>
    </row>
    <row r="250" spans="1:1">
      <c r="A250" s="117" t="s">
        <v>370</v>
      </c>
    </row>
    <row r="251" spans="1:1">
      <c r="A251" s="112" t="s">
        <v>371</v>
      </c>
    </row>
    <row r="252" spans="1:1">
      <c r="A252" s="116" t="s">
        <v>197</v>
      </c>
    </row>
    <row r="253" spans="1:1">
      <c r="A253" s="117" t="s">
        <v>372</v>
      </c>
    </row>
    <row r="254" spans="1:1">
      <c r="A254" s="117" t="s">
        <v>373</v>
      </c>
    </row>
    <row r="255" spans="1:1">
      <c r="A255" s="117" t="s">
        <v>374</v>
      </c>
    </row>
    <row r="256" spans="1:1">
      <c r="A256" s="117" t="s">
        <v>375</v>
      </c>
    </row>
    <row r="257" spans="1:1">
      <c r="A257" s="117" t="s">
        <v>376</v>
      </c>
    </row>
    <row r="258" spans="1:1">
      <c r="A258" s="117" t="s">
        <v>377</v>
      </c>
    </row>
    <row r="259" spans="1:1">
      <c r="A259" s="117" t="s">
        <v>378</v>
      </c>
    </row>
    <row r="260" spans="1:1">
      <c r="A260" s="117" t="s">
        <v>379</v>
      </c>
    </row>
    <row r="261" spans="1:1">
      <c r="A261" s="112" t="s">
        <v>380</v>
      </c>
    </row>
    <row r="262" spans="1:1">
      <c r="A262" s="116" t="s">
        <v>197</v>
      </c>
    </row>
    <row r="263" spans="1:1">
      <c r="A263" s="117" t="s">
        <v>381</v>
      </c>
    </row>
    <row r="264" spans="1:1">
      <c r="A264" s="117" t="s">
        <v>382</v>
      </c>
    </row>
    <row r="265" spans="1:1">
      <c r="A265" s="117" t="s">
        <v>383</v>
      </c>
    </row>
    <row r="266" spans="1:1">
      <c r="A266" s="117" t="s">
        <v>384</v>
      </c>
    </row>
    <row r="267" spans="1:1">
      <c r="A267" s="117" t="s">
        <v>385</v>
      </c>
    </row>
    <row r="268" spans="1:1">
      <c r="A268" s="117" t="s">
        <v>386</v>
      </c>
    </row>
    <row r="269" spans="1:1">
      <c r="A269" s="117" t="s">
        <v>387</v>
      </c>
    </row>
    <row r="270" spans="1:1">
      <c r="A270" s="117" t="s">
        <v>388</v>
      </c>
    </row>
    <row r="271" spans="1:1">
      <c r="A271" s="117" t="s">
        <v>389</v>
      </c>
    </row>
    <row r="272" spans="1:1">
      <c r="A272" s="117" t="s">
        <v>390</v>
      </c>
    </row>
    <row r="273" spans="1:1">
      <c r="A273" s="117" t="s">
        <v>391</v>
      </c>
    </row>
    <row r="274" spans="1:1">
      <c r="A274" s="117" t="s">
        <v>392</v>
      </c>
    </row>
    <row r="275" spans="1:1">
      <c r="A275" s="117" t="s">
        <v>393</v>
      </c>
    </row>
    <row r="276" spans="1:1">
      <c r="A276" s="112" t="s">
        <v>394</v>
      </c>
    </row>
    <row r="277" spans="1:1">
      <c r="A277" s="116" t="s">
        <v>197</v>
      </c>
    </row>
    <row r="278" spans="1:1">
      <c r="A278" s="117" t="s">
        <v>395</v>
      </c>
    </row>
    <row r="279" spans="1:1">
      <c r="A279" s="117" t="s">
        <v>396</v>
      </c>
    </row>
    <row r="280" spans="1:1">
      <c r="A280" s="117" t="s">
        <v>397</v>
      </c>
    </row>
    <row r="281" spans="1:1">
      <c r="A281" s="117" t="s">
        <v>398</v>
      </c>
    </row>
    <row r="282" spans="1:1">
      <c r="A282" s="117" t="s">
        <v>399</v>
      </c>
    </row>
    <row r="283" spans="1:1">
      <c r="A283" s="117" t="s">
        <v>400</v>
      </c>
    </row>
    <row r="284" spans="1:1">
      <c r="A284" s="117" t="s">
        <v>401</v>
      </c>
    </row>
    <row r="285" spans="1:1">
      <c r="A285" s="112" t="s">
        <v>402</v>
      </c>
    </row>
    <row r="286" spans="1:1">
      <c r="A286" s="116" t="s">
        <v>197</v>
      </c>
    </row>
    <row r="287" spans="1:1">
      <c r="A287" s="117" t="s">
        <v>403</v>
      </c>
    </row>
    <row r="288" spans="1:1">
      <c r="A288" s="117" t="s">
        <v>404</v>
      </c>
    </row>
    <row r="289" spans="1:1">
      <c r="A289" s="117" t="s">
        <v>405</v>
      </c>
    </row>
    <row r="290" spans="1:1">
      <c r="A290" s="117" t="s">
        <v>406</v>
      </c>
    </row>
    <row r="291" spans="1:1">
      <c r="A291" s="117" t="s">
        <v>407</v>
      </c>
    </row>
    <row r="292" spans="1:1">
      <c r="A292" s="117" t="s">
        <v>408</v>
      </c>
    </row>
    <row r="293" spans="1:1">
      <c r="A293" s="117" t="s">
        <v>409</v>
      </c>
    </row>
    <row r="294" spans="1:1">
      <c r="A294" s="117" t="s">
        <v>410</v>
      </c>
    </row>
    <row r="295" spans="1:1">
      <c r="A295" s="117" t="s">
        <v>411</v>
      </c>
    </row>
    <row r="296" spans="1:1">
      <c r="A296" s="112" t="s">
        <v>412</v>
      </c>
    </row>
    <row r="297" spans="1:1">
      <c r="A297" s="116" t="s">
        <v>197</v>
      </c>
    </row>
    <row r="298" spans="1:1">
      <c r="A298" s="117" t="s">
        <v>413</v>
      </c>
    </row>
    <row r="299" spans="1:1">
      <c r="A299" s="117" t="s">
        <v>414</v>
      </c>
    </row>
    <row r="300" spans="1:1">
      <c r="A300" s="117" t="s">
        <v>415</v>
      </c>
    </row>
    <row r="301" spans="1:1">
      <c r="A301" s="117" t="s">
        <v>416</v>
      </c>
    </row>
    <row r="302" spans="1:1">
      <c r="A302" s="117" t="s">
        <v>417</v>
      </c>
    </row>
    <row r="303" spans="1:1">
      <c r="A303" s="117" t="s">
        <v>418</v>
      </c>
    </row>
    <row r="304" spans="1:1">
      <c r="A304" s="117" t="s">
        <v>419</v>
      </c>
    </row>
    <row r="305" spans="1:1">
      <c r="A305" s="112" t="s">
        <v>420</v>
      </c>
    </row>
    <row r="306" spans="1:1">
      <c r="A306" s="116" t="s">
        <v>197</v>
      </c>
    </row>
    <row r="307" spans="1:1">
      <c r="A307" s="117" t="s">
        <v>421</v>
      </c>
    </row>
    <row r="308" spans="1:1">
      <c r="A308" s="117" t="s">
        <v>422</v>
      </c>
    </row>
    <row r="309" spans="1:1">
      <c r="A309" s="117" t="s">
        <v>423</v>
      </c>
    </row>
    <row r="310" spans="1:1">
      <c r="A310" s="117" t="s">
        <v>424</v>
      </c>
    </row>
    <row r="311" spans="1:1">
      <c r="A311" s="117" t="s">
        <v>425</v>
      </c>
    </row>
    <row r="312" spans="1:1">
      <c r="A312" s="117" t="s">
        <v>426</v>
      </c>
    </row>
    <row r="313" spans="1:1">
      <c r="A313" s="117" t="s">
        <v>340</v>
      </c>
    </row>
    <row r="314" spans="1:1">
      <c r="A314" s="117" t="s">
        <v>427</v>
      </c>
    </row>
    <row r="315" spans="1:1">
      <c r="A315" s="117" t="s">
        <v>428</v>
      </c>
    </row>
    <row r="316" spans="1:1">
      <c r="A316" s="117" t="s">
        <v>429</v>
      </c>
    </row>
    <row r="317" spans="1:1">
      <c r="A317" s="117" t="s">
        <v>430</v>
      </c>
    </row>
    <row r="318" spans="1:1">
      <c r="A318" s="117" t="s">
        <v>431</v>
      </c>
    </row>
    <row r="319" spans="1:1">
      <c r="A319" s="117" t="s">
        <v>432</v>
      </c>
    </row>
    <row r="320" spans="1:1">
      <c r="A320" s="117" t="s">
        <v>433</v>
      </c>
    </row>
    <row r="321" spans="1:1">
      <c r="A321" s="117" t="s">
        <v>434</v>
      </c>
    </row>
    <row r="322" spans="1:1">
      <c r="A322" s="117" t="s">
        <v>435</v>
      </c>
    </row>
    <row r="323" spans="1:1">
      <c r="A323" s="117" t="s">
        <v>436</v>
      </c>
    </row>
    <row r="324" spans="1:1">
      <c r="A324" s="117" t="s">
        <v>437</v>
      </c>
    </row>
    <row r="325" spans="1:1">
      <c r="A325" s="112" t="s">
        <v>438</v>
      </c>
    </row>
    <row r="326" spans="1:1">
      <c r="A326" s="116" t="s">
        <v>197</v>
      </c>
    </row>
    <row r="327" spans="1:1">
      <c r="A327" s="117" t="s">
        <v>166</v>
      </c>
    </row>
    <row r="328" spans="1:1">
      <c r="A328" s="117" t="s">
        <v>372</v>
      </c>
    </row>
    <row r="329" spans="1:1">
      <c r="A329" s="117" t="s">
        <v>439</v>
      </c>
    </row>
    <row r="330" spans="1:1">
      <c r="A330" s="117" t="s">
        <v>440</v>
      </c>
    </row>
    <row r="331" spans="1:1">
      <c r="A331" s="117" t="s">
        <v>441</v>
      </c>
    </row>
    <row r="332" spans="1:1">
      <c r="A332" s="117" t="s">
        <v>442</v>
      </c>
    </row>
    <row r="333" spans="1:1">
      <c r="A333" s="117" t="s">
        <v>443</v>
      </c>
    </row>
    <row r="334" spans="1:1">
      <c r="A334" s="112" t="s">
        <v>444</v>
      </c>
    </row>
    <row r="335" spans="1:1">
      <c r="A335" s="116" t="s">
        <v>197</v>
      </c>
    </row>
    <row r="336" spans="1:1">
      <c r="A336" s="117" t="s">
        <v>372</v>
      </c>
    </row>
    <row r="337" spans="1:1">
      <c r="A337" s="117" t="s">
        <v>445</v>
      </c>
    </row>
    <row r="338" spans="1:1">
      <c r="A338" s="117" t="s">
        <v>446</v>
      </c>
    </row>
    <row r="339" spans="1:1">
      <c r="A339" s="117" t="s">
        <v>447</v>
      </c>
    </row>
    <row r="340" spans="1:1">
      <c r="A340" s="117" t="s">
        <v>448</v>
      </c>
    </row>
    <row r="341" spans="1:1">
      <c r="A341" s="117" t="s">
        <v>449</v>
      </c>
    </row>
    <row r="342" spans="1:1">
      <c r="A342" s="117" t="s">
        <v>450</v>
      </c>
    </row>
    <row r="343" spans="1:1">
      <c r="A343" s="117" t="s">
        <v>451</v>
      </c>
    </row>
    <row r="344" spans="1:1">
      <c r="A344" s="117" t="s">
        <v>452</v>
      </c>
    </row>
    <row r="345" spans="1:1">
      <c r="A345" s="117" t="s">
        <v>453</v>
      </c>
    </row>
    <row r="346" spans="1:1">
      <c r="A346" s="117" t="s">
        <v>454</v>
      </c>
    </row>
    <row r="347" spans="1:1">
      <c r="A347" s="117" t="s">
        <v>455</v>
      </c>
    </row>
    <row r="348" spans="1:1">
      <c r="A348" s="112" t="s">
        <v>456</v>
      </c>
    </row>
    <row r="349" spans="1:1">
      <c r="A349" s="116" t="s">
        <v>197</v>
      </c>
    </row>
    <row r="350" spans="1:1">
      <c r="A350" s="117" t="s">
        <v>457</v>
      </c>
    </row>
    <row r="351" spans="1:1">
      <c r="A351" s="117" t="s">
        <v>458</v>
      </c>
    </row>
    <row r="352" spans="1:1">
      <c r="A352" s="117" t="s">
        <v>459</v>
      </c>
    </row>
    <row r="353" spans="1:1">
      <c r="A353" s="117" t="s">
        <v>460</v>
      </c>
    </row>
    <row r="354" spans="1:1">
      <c r="A354" s="117" t="s">
        <v>461</v>
      </c>
    </row>
    <row r="355" spans="1:1">
      <c r="A355" s="117" t="s">
        <v>462</v>
      </c>
    </row>
    <row r="356" spans="1:1">
      <c r="A356" s="117" t="s">
        <v>463</v>
      </c>
    </row>
    <row r="357" spans="1:1">
      <c r="A357" s="117" t="s">
        <v>464</v>
      </c>
    </row>
    <row r="358" spans="1:1">
      <c r="A358" s="117" t="s">
        <v>465</v>
      </c>
    </row>
    <row r="359" spans="1:1">
      <c r="A359" s="117" t="s">
        <v>466</v>
      </c>
    </row>
    <row r="360" spans="1:1">
      <c r="A360" s="117" t="s">
        <v>467</v>
      </c>
    </row>
    <row r="361" spans="1:1">
      <c r="A361" s="112" t="s">
        <v>468</v>
      </c>
    </row>
    <row r="362" spans="1:1">
      <c r="A362" s="116" t="s">
        <v>197</v>
      </c>
    </row>
    <row r="363" spans="1:1">
      <c r="A363" s="118" t="s">
        <v>469</v>
      </c>
    </row>
    <row r="364" spans="1:1">
      <c r="A364" s="118" t="s">
        <v>255</v>
      </c>
    </row>
    <row r="365" spans="1:1">
      <c r="A365" s="118" t="s">
        <v>470</v>
      </c>
    </row>
    <row r="366" spans="1:1">
      <c r="A366" s="118" t="s">
        <v>471</v>
      </c>
    </row>
    <row r="367" spans="1:1">
      <c r="A367" s="118" t="s">
        <v>472</v>
      </c>
    </row>
    <row r="368" spans="1:1">
      <c r="A368" s="118" t="s">
        <v>473</v>
      </c>
    </row>
    <row r="369" spans="1:1">
      <c r="A369" s="118" t="s">
        <v>474</v>
      </c>
    </row>
    <row r="370" spans="1:1">
      <c r="A370" s="118" t="s">
        <v>475</v>
      </c>
    </row>
    <row r="371" spans="1:1">
      <c r="A371" s="118" t="s">
        <v>476</v>
      </c>
    </row>
    <row r="372" spans="1:1">
      <c r="A372" s="112" t="s">
        <v>477</v>
      </c>
    </row>
    <row r="373" spans="1:1">
      <c r="A373" s="116" t="s">
        <v>197</v>
      </c>
    </row>
    <row r="374" spans="1:1">
      <c r="A374" s="117" t="s">
        <v>478</v>
      </c>
    </row>
    <row r="375" spans="1:1">
      <c r="A375" s="117" t="s">
        <v>479</v>
      </c>
    </row>
    <row r="376" spans="1:1">
      <c r="A376" s="117" t="s">
        <v>480</v>
      </c>
    </row>
    <row r="377" spans="1:1">
      <c r="A377" s="117" t="s">
        <v>481</v>
      </c>
    </row>
    <row r="378" spans="1:1">
      <c r="A378" s="117" t="s">
        <v>340</v>
      </c>
    </row>
    <row r="379" spans="1:1">
      <c r="A379" s="117" t="s">
        <v>482</v>
      </c>
    </row>
    <row r="380" spans="1:1">
      <c r="A380" s="117" t="s">
        <v>483</v>
      </c>
    </row>
    <row r="381" spans="1:1">
      <c r="A381" s="117" t="s">
        <v>484</v>
      </c>
    </row>
    <row r="382" spans="1:1">
      <c r="A382" s="117" t="s">
        <v>485</v>
      </c>
    </row>
    <row r="383" spans="1:1">
      <c r="A383" s="117" t="s">
        <v>486</v>
      </c>
    </row>
    <row r="384" spans="1:1">
      <c r="A384" s="112" t="s">
        <v>487</v>
      </c>
    </row>
    <row r="385" spans="1:1">
      <c r="A385" s="116" t="s">
        <v>197</v>
      </c>
    </row>
    <row r="386" spans="1:1">
      <c r="A386" s="117" t="s">
        <v>488</v>
      </c>
    </row>
    <row r="387" spans="1:1">
      <c r="A387" s="117" t="s">
        <v>489</v>
      </c>
    </row>
    <row r="388" spans="1:1">
      <c r="A388" s="117" t="s">
        <v>414</v>
      </c>
    </row>
    <row r="389" spans="1:1">
      <c r="A389" s="117" t="s">
        <v>330</v>
      </c>
    </row>
    <row r="390" spans="1:1">
      <c r="A390" s="117" t="s">
        <v>490</v>
      </c>
    </row>
    <row r="391" spans="1:1">
      <c r="A391" s="117" t="s">
        <v>491</v>
      </c>
    </row>
    <row r="392" spans="1:1">
      <c r="A392" s="117" t="s">
        <v>331</v>
      </c>
    </row>
    <row r="393" spans="1:1">
      <c r="A393" s="117" t="s">
        <v>492</v>
      </c>
    </row>
    <row r="394" spans="1:1">
      <c r="A394" s="117" t="s">
        <v>493</v>
      </c>
    </row>
    <row r="395" spans="1:1">
      <c r="A395" s="117" t="s">
        <v>494</v>
      </c>
    </row>
    <row r="396" spans="1:1">
      <c r="A396" s="112" t="s">
        <v>495</v>
      </c>
    </row>
    <row r="397" spans="1:1">
      <c r="A397" s="116" t="s">
        <v>197</v>
      </c>
    </row>
    <row r="398" spans="1:1">
      <c r="A398" s="117" t="s">
        <v>496</v>
      </c>
    </row>
    <row r="399" spans="1:1">
      <c r="A399" s="117" t="s">
        <v>497</v>
      </c>
    </row>
    <row r="400" spans="1:1">
      <c r="A400" s="117" t="s">
        <v>498</v>
      </c>
    </row>
    <row r="401" spans="1:1">
      <c r="A401" s="117" t="s">
        <v>499</v>
      </c>
    </row>
    <row r="402" spans="1:1">
      <c r="A402" s="117" t="s">
        <v>297</v>
      </c>
    </row>
    <row r="403" spans="1:1">
      <c r="A403" s="117" t="s">
        <v>500</v>
      </c>
    </row>
    <row r="404" spans="1:1">
      <c r="A404" s="112" t="s">
        <v>501</v>
      </c>
    </row>
    <row r="405" spans="1:1">
      <c r="A405" s="116" t="s">
        <v>197</v>
      </c>
    </row>
    <row r="406" spans="1:1">
      <c r="A406" s="117" t="s">
        <v>478</v>
      </c>
    </row>
    <row r="407" spans="1:1">
      <c r="A407" s="117" t="s">
        <v>502</v>
      </c>
    </row>
    <row r="408" spans="1:1">
      <c r="A408" s="117" t="s">
        <v>503</v>
      </c>
    </row>
    <row r="409" spans="1:1">
      <c r="A409" s="117" t="s">
        <v>504</v>
      </c>
    </row>
    <row r="410" spans="1:1">
      <c r="A410" s="117" t="s">
        <v>505</v>
      </c>
    </row>
    <row r="411" spans="1:1">
      <c r="A411" s="117" t="s">
        <v>202</v>
      </c>
    </row>
    <row r="412" spans="1:1">
      <c r="A412" s="117" t="s">
        <v>506</v>
      </c>
    </row>
    <row r="413" spans="1:1">
      <c r="A413" s="117" t="s">
        <v>507</v>
      </c>
    </row>
    <row r="414" spans="1:1">
      <c r="A414" s="117" t="s">
        <v>508</v>
      </c>
    </row>
    <row r="415" spans="1:1">
      <c r="A415" s="117" t="s">
        <v>509</v>
      </c>
    </row>
    <row r="416" spans="1:1">
      <c r="A416" s="117" t="s">
        <v>510</v>
      </c>
    </row>
    <row r="417" spans="1:1">
      <c r="A417" s="119" t="s">
        <v>511</v>
      </c>
    </row>
    <row r="418" spans="1:1">
      <c r="A418" s="116" t="s">
        <v>197</v>
      </c>
    </row>
    <row r="419" spans="1:1">
      <c r="A419" s="117" t="s">
        <v>512</v>
      </c>
    </row>
    <row r="420" spans="1:1">
      <c r="A420" s="117" t="s">
        <v>513</v>
      </c>
    </row>
    <row r="421" spans="1:1">
      <c r="A421" s="117" t="s">
        <v>514</v>
      </c>
    </row>
    <row r="422" spans="1:1">
      <c r="A422" s="117" t="s">
        <v>515</v>
      </c>
    </row>
    <row r="423" spans="1:1">
      <c r="A423" s="117" t="s">
        <v>516</v>
      </c>
    </row>
    <row r="424" spans="1:1">
      <c r="A424" s="117" t="s">
        <v>517</v>
      </c>
    </row>
    <row r="425" spans="1:1">
      <c r="A425" s="117" t="s">
        <v>518</v>
      </c>
    </row>
    <row r="426" spans="1:1">
      <c r="A426" s="117" t="s">
        <v>519</v>
      </c>
    </row>
    <row r="427" spans="1:1">
      <c r="A427" s="117" t="s">
        <v>520</v>
      </c>
    </row>
    <row r="428" spans="1:1">
      <c r="A428" s="117" t="s">
        <v>521</v>
      </c>
    </row>
    <row r="429" spans="1:1">
      <c r="A429" s="112" t="s">
        <v>522</v>
      </c>
    </row>
    <row r="430" spans="1:1">
      <c r="A430" s="116" t="s">
        <v>197</v>
      </c>
    </row>
    <row r="431" spans="1:1">
      <c r="A431" s="117" t="s">
        <v>523</v>
      </c>
    </row>
    <row r="432" spans="1:1">
      <c r="A432" s="117" t="s">
        <v>524</v>
      </c>
    </row>
    <row r="433" spans="1:1">
      <c r="A433" s="117" t="s">
        <v>525</v>
      </c>
    </row>
    <row r="434" spans="1:1">
      <c r="A434" s="112" t="s">
        <v>526</v>
      </c>
    </row>
    <row r="435" spans="1:1">
      <c r="A435" s="116" t="s">
        <v>197</v>
      </c>
    </row>
    <row r="436" spans="1:1">
      <c r="A436" s="120" t="s">
        <v>527</v>
      </c>
    </row>
    <row r="437" spans="1:1">
      <c r="A437" s="120" t="s">
        <v>528</v>
      </c>
    </row>
    <row r="438" spans="1:1">
      <c r="A438" s="120" t="s">
        <v>529</v>
      </c>
    </row>
    <row r="439" spans="1:1">
      <c r="A439" s="120" t="s">
        <v>530</v>
      </c>
    </row>
    <row r="440" spans="1:1">
      <c r="A440" s="120" t="s">
        <v>531</v>
      </c>
    </row>
    <row r="441" spans="1:1">
      <c r="A441" s="120" t="s">
        <v>532</v>
      </c>
    </row>
    <row r="442" spans="1:1">
      <c r="A442" s="120" t="s">
        <v>533</v>
      </c>
    </row>
    <row r="443" spans="1:1">
      <c r="A443" s="120" t="s">
        <v>534</v>
      </c>
    </row>
    <row r="444" spans="1:1">
      <c r="A444" s="120" t="s">
        <v>535</v>
      </c>
    </row>
    <row r="445" spans="1:1">
      <c r="A445" s="120" t="s">
        <v>536</v>
      </c>
    </row>
    <row r="446" spans="1:1">
      <c r="A446" s="112" t="s">
        <v>537</v>
      </c>
    </row>
    <row r="447" spans="1:1">
      <c r="A447" s="116" t="s">
        <v>197</v>
      </c>
    </row>
    <row r="448" spans="1:1">
      <c r="A448" s="117" t="s">
        <v>538</v>
      </c>
    </row>
    <row r="449" spans="1:1">
      <c r="A449" s="117" t="s">
        <v>539</v>
      </c>
    </row>
    <row r="450" spans="1:1">
      <c r="A450" s="117" t="s">
        <v>540</v>
      </c>
    </row>
    <row r="451" spans="1:1">
      <c r="A451" s="117" t="s">
        <v>541</v>
      </c>
    </row>
    <row r="452" spans="1:1">
      <c r="A452" s="117" t="s">
        <v>542</v>
      </c>
    </row>
    <row r="453" spans="1:1">
      <c r="A453" s="117" t="s">
        <v>543</v>
      </c>
    </row>
    <row r="454" spans="1:1">
      <c r="A454" s="117" t="s">
        <v>544</v>
      </c>
    </row>
    <row r="455" spans="1:1">
      <c r="A455" s="117" t="s">
        <v>545</v>
      </c>
    </row>
    <row r="456" spans="1:1">
      <c r="A456" s="117" t="s">
        <v>546</v>
      </c>
    </row>
    <row r="457" spans="1:1">
      <c r="A457" s="117" t="s">
        <v>547</v>
      </c>
    </row>
    <row r="458" spans="1:1">
      <c r="A458" s="117" t="s">
        <v>548</v>
      </c>
    </row>
    <row r="459" spans="1:1">
      <c r="A459" s="112" t="s">
        <v>549</v>
      </c>
    </row>
    <row r="460" spans="1:1">
      <c r="A460" s="116" t="s">
        <v>197</v>
      </c>
    </row>
    <row r="461" spans="1:1">
      <c r="A461" s="117" t="s">
        <v>550</v>
      </c>
    </row>
    <row r="462" spans="1:1">
      <c r="A462" s="117" t="s">
        <v>551</v>
      </c>
    </row>
    <row r="463" spans="1:1">
      <c r="A463" s="117" t="s">
        <v>416</v>
      </c>
    </row>
    <row r="464" spans="1:1">
      <c r="A464" s="117" t="s">
        <v>552</v>
      </c>
    </row>
    <row r="465" spans="1:1">
      <c r="A465" s="117" t="s">
        <v>553</v>
      </c>
    </row>
    <row r="466" spans="1:1">
      <c r="A466" s="117" t="s">
        <v>554</v>
      </c>
    </row>
    <row r="467" spans="1:1">
      <c r="A467" s="117" t="s">
        <v>555</v>
      </c>
    </row>
    <row r="468" spans="1:1">
      <c r="A468" s="117" t="s">
        <v>556</v>
      </c>
    </row>
    <row r="469" spans="1:1">
      <c r="A469" s="112" t="s">
        <v>557</v>
      </c>
    </row>
    <row r="470" spans="1:1">
      <c r="A470" s="116" t="s">
        <v>197</v>
      </c>
    </row>
    <row r="471" spans="1:1">
      <c r="A471" s="117" t="s">
        <v>305</v>
      </c>
    </row>
    <row r="472" spans="1:1">
      <c r="A472" s="117" t="s">
        <v>558</v>
      </c>
    </row>
    <row r="473" spans="1:1">
      <c r="A473" s="117" t="s">
        <v>351</v>
      </c>
    </row>
    <row r="474" spans="1:1">
      <c r="A474" s="117" t="s">
        <v>559</v>
      </c>
    </row>
    <row r="475" spans="1:1">
      <c r="A475" s="117" t="s">
        <v>560</v>
      </c>
    </row>
    <row r="476" spans="1:1">
      <c r="A476" s="117" t="s">
        <v>561</v>
      </c>
    </row>
    <row r="477" spans="1:1">
      <c r="A477" s="117" t="s">
        <v>562</v>
      </c>
    </row>
    <row r="478" spans="1:1">
      <c r="A478" s="117" t="s">
        <v>563</v>
      </c>
    </row>
    <row r="479" spans="1:1">
      <c r="A479" s="117" t="s">
        <v>510</v>
      </c>
    </row>
    <row r="480" spans="1:1">
      <c r="A480" s="112" t="s">
        <v>564</v>
      </c>
    </row>
    <row r="481" spans="1:1">
      <c r="A481" s="116" t="s">
        <v>197</v>
      </c>
    </row>
    <row r="482" spans="1:1">
      <c r="A482" s="117" t="s">
        <v>304</v>
      </c>
    </row>
    <row r="483" spans="1:1">
      <c r="A483" s="117" t="s">
        <v>565</v>
      </c>
    </row>
    <row r="484" spans="1:1">
      <c r="A484" s="117" t="s">
        <v>566</v>
      </c>
    </row>
    <row r="485" spans="1:1">
      <c r="A485" s="117" t="s">
        <v>567</v>
      </c>
    </row>
    <row r="486" spans="1:1">
      <c r="A486" s="117" t="s">
        <v>568</v>
      </c>
    </row>
    <row r="487" spans="1:1">
      <c r="A487" s="117" t="s">
        <v>569</v>
      </c>
    </row>
    <row r="488" spans="1:1">
      <c r="A488" s="117" t="s">
        <v>570</v>
      </c>
    </row>
    <row r="489" spans="1:1">
      <c r="A489" s="121" t="s">
        <v>571</v>
      </c>
    </row>
    <row r="490" spans="1:1">
      <c r="A490" s="116" t="s">
        <v>197</v>
      </c>
    </row>
    <row r="491" spans="1:1">
      <c r="A491" s="117" t="s">
        <v>572</v>
      </c>
    </row>
    <row r="492" spans="1:1">
      <c r="A492" s="117" t="s">
        <v>284</v>
      </c>
    </row>
    <row r="493" spans="1:1">
      <c r="A493" s="117" t="s">
        <v>573</v>
      </c>
    </row>
    <row r="494" spans="1:1">
      <c r="A494" s="117" t="s">
        <v>297</v>
      </c>
    </row>
    <row r="495" spans="1:1">
      <c r="A495" s="117" t="s">
        <v>574</v>
      </c>
    </row>
    <row r="496" spans="1:1">
      <c r="A496" s="117" t="s">
        <v>575</v>
      </c>
    </row>
    <row r="497" spans="1:4">
      <c r="A497" s="117" t="s">
        <v>576</v>
      </c>
    </row>
    <row r="498" spans="1:4">
      <c r="A498" s="117" t="s">
        <v>577</v>
      </c>
    </row>
    <row r="499" spans="1:4">
      <c r="A499" s="117" t="s">
        <v>578</v>
      </c>
    </row>
    <row r="500" spans="1:4">
      <c r="A500" s="117" t="s">
        <v>579</v>
      </c>
    </row>
    <row r="501" spans="1:4">
      <c r="A501" s="117" t="s">
        <v>580</v>
      </c>
      <c r="D501" s="107">
        <v>3</v>
      </c>
    </row>
    <row r="502" spans="1:4">
      <c r="A502" s="117" t="s">
        <v>581</v>
      </c>
    </row>
    <row r="503" spans="1:4">
      <c r="A503" s="117" t="s">
        <v>582</v>
      </c>
    </row>
    <row r="504" spans="1:4">
      <c r="A504" s="117" t="s">
        <v>583</v>
      </c>
    </row>
    <row r="505" spans="1:4">
      <c r="A505" s="112" t="s">
        <v>584</v>
      </c>
    </row>
    <row r="506" spans="1:4">
      <c r="A506" s="116" t="s">
        <v>197</v>
      </c>
    </row>
    <row r="507" spans="1:4">
      <c r="A507" s="117" t="s">
        <v>585</v>
      </c>
    </row>
    <row r="508" spans="1:4">
      <c r="A508" s="117" t="s">
        <v>586</v>
      </c>
    </row>
    <row r="509" spans="1:4">
      <c r="A509" s="117" t="s">
        <v>587</v>
      </c>
    </row>
    <row r="510" spans="1:4">
      <c r="A510" s="117" t="s">
        <v>588</v>
      </c>
    </row>
    <row r="511" spans="1:4">
      <c r="A511" s="117" t="s">
        <v>304</v>
      </c>
    </row>
    <row r="512" spans="1:4">
      <c r="A512" s="117" t="s">
        <v>589</v>
      </c>
    </row>
    <row r="513" spans="1:1">
      <c r="A513" s="117" t="s">
        <v>590</v>
      </c>
    </row>
    <row r="514" spans="1:1">
      <c r="A514" s="117" t="s">
        <v>591</v>
      </c>
    </row>
    <row r="515" spans="1:1">
      <c r="A515" s="117" t="s">
        <v>592</v>
      </c>
    </row>
    <row r="516" spans="1:1">
      <c r="A516" s="122"/>
    </row>
    <row r="517" spans="1:1">
      <c r="A517" s="122"/>
    </row>
    <row r="518" spans="1:1">
      <c r="A518" s="122"/>
    </row>
    <row r="519" spans="1:1">
      <c r="A519" s="122"/>
    </row>
    <row r="520" spans="1:1">
      <c r="A520" s="12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5:C59"/>
  <sheetViews>
    <sheetView workbookViewId="0">
      <selection activeCell="F26" sqref="F26"/>
    </sheetView>
  </sheetViews>
  <sheetFormatPr defaultRowHeight="12.75"/>
  <cols>
    <col min="2" max="2" width="44.5703125" style="153" customWidth="1"/>
  </cols>
  <sheetData>
    <row r="5" spans="1:3">
      <c r="A5" s="5">
        <v>1</v>
      </c>
      <c r="B5" s="154" t="s">
        <v>55</v>
      </c>
      <c r="C5" s="5">
        <v>1</v>
      </c>
    </row>
    <row r="6" spans="1:3">
      <c r="A6" s="5">
        <v>2</v>
      </c>
      <c r="B6" s="154" t="s">
        <v>53</v>
      </c>
      <c r="C6" s="5">
        <v>2</v>
      </c>
    </row>
    <row r="7" spans="1:3">
      <c r="A7" s="5">
        <v>3</v>
      </c>
      <c r="B7" s="154" t="s">
        <v>56</v>
      </c>
      <c r="C7" s="5">
        <v>3</v>
      </c>
    </row>
    <row r="8" spans="1:3">
      <c r="A8" s="5">
        <v>4</v>
      </c>
      <c r="B8" s="154" t="s">
        <v>57</v>
      </c>
      <c r="C8" s="5">
        <v>4</v>
      </c>
    </row>
    <row r="9" spans="1:3">
      <c r="A9" s="5">
        <v>5</v>
      </c>
      <c r="B9" s="154" t="s">
        <v>58</v>
      </c>
      <c r="C9" s="5">
        <v>5</v>
      </c>
    </row>
    <row r="10" spans="1:3">
      <c r="A10" s="5">
        <v>6</v>
      </c>
      <c r="B10" s="154" t="s">
        <v>54</v>
      </c>
      <c r="C10" s="5">
        <v>6</v>
      </c>
    </row>
    <row r="11" spans="1:3">
      <c r="A11" s="5">
        <v>7</v>
      </c>
      <c r="B11" s="154" t="s">
        <v>59</v>
      </c>
      <c r="C11" s="5">
        <v>7</v>
      </c>
    </row>
    <row r="12" spans="1:3">
      <c r="A12" s="5">
        <v>8</v>
      </c>
      <c r="B12" s="154" t="s">
        <v>60</v>
      </c>
      <c r="C12" s="5">
        <v>8</v>
      </c>
    </row>
    <row r="13" spans="1:3">
      <c r="A13" s="5">
        <v>9</v>
      </c>
      <c r="B13" s="154" t="s">
        <v>65</v>
      </c>
      <c r="C13" s="5">
        <v>9</v>
      </c>
    </row>
    <row r="14" spans="1:3">
      <c r="A14" s="5">
        <v>10</v>
      </c>
      <c r="B14" s="154" t="s">
        <v>61</v>
      </c>
      <c r="C14" s="5">
        <v>10</v>
      </c>
    </row>
    <row r="15" spans="1:3">
      <c r="A15" s="5">
        <v>11</v>
      </c>
      <c r="B15" s="154" t="s">
        <v>62</v>
      </c>
      <c r="C15" s="5">
        <v>11</v>
      </c>
    </row>
    <row r="16" spans="1:3">
      <c r="A16" s="5">
        <v>12</v>
      </c>
      <c r="B16" s="154" t="s">
        <v>63</v>
      </c>
      <c r="C16" s="5">
        <v>12</v>
      </c>
    </row>
    <row r="17" spans="1:3">
      <c r="A17" s="5">
        <v>13</v>
      </c>
      <c r="B17" s="154" t="s">
        <v>64</v>
      </c>
      <c r="C17" s="5">
        <v>13</v>
      </c>
    </row>
    <row r="18" spans="1:3">
      <c r="A18" s="5">
        <v>14</v>
      </c>
      <c r="B18" s="154" t="s">
        <v>13</v>
      </c>
      <c r="C18" s="5">
        <v>14</v>
      </c>
    </row>
    <row r="19" spans="1:3">
      <c r="A19" s="5">
        <v>15</v>
      </c>
      <c r="B19" s="154" t="s">
        <v>14</v>
      </c>
      <c r="C19" s="5">
        <v>15</v>
      </c>
    </row>
    <row r="20" spans="1:3">
      <c r="A20" s="5">
        <v>16</v>
      </c>
      <c r="B20" s="154" t="s">
        <v>15</v>
      </c>
      <c r="C20" s="5">
        <v>16</v>
      </c>
    </row>
    <row r="21" spans="1:3">
      <c r="A21" s="5">
        <v>17</v>
      </c>
      <c r="B21" s="154" t="s">
        <v>66</v>
      </c>
      <c r="C21" s="5">
        <v>17</v>
      </c>
    </row>
    <row r="22" spans="1:3">
      <c r="A22" s="5">
        <v>18</v>
      </c>
      <c r="B22" s="154" t="s">
        <v>16</v>
      </c>
      <c r="C22" s="5">
        <v>18</v>
      </c>
    </row>
    <row r="23" spans="1:3">
      <c r="A23" s="5">
        <v>19</v>
      </c>
      <c r="B23" s="154" t="s">
        <v>17</v>
      </c>
      <c r="C23" s="5">
        <v>19</v>
      </c>
    </row>
    <row r="24" spans="1:3">
      <c r="A24" s="5">
        <v>20</v>
      </c>
      <c r="B24" s="154" t="s">
        <v>18</v>
      </c>
      <c r="C24" s="5">
        <v>20</v>
      </c>
    </row>
    <row r="25" spans="1:3">
      <c r="A25" s="5">
        <v>21</v>
      </c>
      <c r="B25" s="154" t="s">
        <v>19</v>
      </c>
      <c r="C25" s="5">
        <v>21</v>
      </c>
    </row>
    <row r="26" spans="1:3">
      <c r="A26" s="5">
        <v>22</v>
      </c>
      <c r="B26" s="154" t="s">
        <v>20</v>
      </c>
      <c r="C26" s="5">
        <v>22</v>
      </c>
    </row>
    <row r="27" spans="1:3">
      <c r="A27" s="5">
        <v>23</v>
      </c>
      <c r="B27" s="154" t="s">
        <v>21</v>
      </c>
      <c r="C27" s="5">
        <v>23</v>
      </c>
    </row>
    <row r="28" spans="1:3">
      <c r="A28" s="5">
        <v>24</v>
      </c>
      <c r="B28" s="154" t="s">
        <v>22</v>
      </c>
      <c r="C28" s="5">
        <v>24</v>
      </c>
    </row>
    <row r="29" spans="1:3">
      <c r="A29" s="5">
        <v>25</v>
      </c>
      <c r="B29" s="154" t="s">
        <v>23</v>
      </c>
      <c r="C29" s="5">
        <v>25</v>
      </c>
    </row>
    <row r="30" spans="1:3">
      <c r="A30" s="5">
        <v>26</v>
      </c>
      <c r="B30" s="154" t="s">
        <v>24</v>
      </c>
      <c r="C30" s="5">
        <v>26</v>
      </c>
    </row>
    <row r="31" spans="1:3">
      <c r="A31" s="5">
        <v>27</v>
      </c>
      <c r="B31" s="154" t="s">
        <v>25</v>
      </c>
      <c r="C31" s="5">
        <v>27</v>
      </c>
    </row>
    <row r="32" spans="1:3">
      <c r="A32" s="5">
        <v>28</v>
      </c>
      <c r="B32" s="154" t="s">
        <v>26</v>
      </c>
      <c r="C32" s="5">
        <v>28</v>
      </c>
    </row>
    <row r="33" spans="1:3">
      <c r="A33" s="5">
        <v>29</v>
      </c>
      <c r="B33" s="154" t="s">
        <v>27</v>
      </c>
      <c r="C33" s="5">
        <v>29</v>
      </c>
    </row>
    <row r="34" spans="1:3">
      <c r="A34" s="5">
        <v>30</v>
      </c>
      <c r="B34" s="154" t="s">
        <v>28</v>
      </c>
      <c r="C34" s="5">
        <v>30</v>
      </c>
    </row>
    <row r="35" spans="1:3">
      <c r="A35" s="5">
        <v>31</v>
      </c>
      <c r="B35" s="154" t="s">
        <v>29</v>
      </c>
      <c r="C35" s="5">
        <v>31</v>
      </c>
    </row>
    <row r="36" spans="1:3">
      <c r="A36" s="5">
        <v>32</v>
      </c>
      <c r="B36" s="154" t="s">
        <v>30</v>
      </c>
      <c r="C36" s="5">
        <v>32</v>
      </c>
    </row>
    <row r="37" spans="1:3">
      <c r="A37" s="5">
        <v>33</v>
      </c>
      <c r="B37" s="154" t="s">
        <v>31</v>
      </c>
      <c r="C37" s="5">
        <v>33</v>
      </c>
    </row>
    <row r="38" spans="1:3">
      <c r="A38" s="5">
        <v>34</v>
      </c>
      <c r="B38" s="154" t="s">
        <v>32</v>
      </c>
      <c r="C38" s="5">
        <v>34</v>
      </c>
    </row>
    <row r="39" spans="1:3">
      <c r="A39" s="5">
        <v>35</v>
      </c>
      <c r="B39" s="154" t="s">
        <v>33</v>
      </c>
      <c r="C39" s="5">
        <v>35</v>
      </c>
    </row>
    <row r="40" spans="1:3">
      <c r="A40" s="5">
        <v>36</v>
      </c>
      <c r="B40" s="154" t="s">
        <v>34</v>
      </c>
      <c r="C40" s="5">
        <v>36</v>
      </c>
    </row>
    <row r="41" spans="1:3">
      <c r="A41" s="5">
        <v>37</v>
      </c>
      <c r="B41" s="154" t="s">
        <v>35</v>
      </c>
      <c r="C41" s="5">
        <v>37</v>
      </c>
    </row>
    <row r="42" spans="1:3">
      <c r="A42" s="5">
        <v>38</v>
      </c>
      <c r="B42" s="154" t="s">
        <v>36</v>
      </c>
      <c r="C42" s="5">
        <v>38</v>
      </c>
    </row>
    <row r="43" spans="1:3">
      <c r="A43" s="5">
        <v>39</v>
      </c>
      <c r="B43" s="154" t="s">
        <v>37</v>
      </c>
      <c r="C43" s="5">
        <v>39</v>
      </c>
    </row>
    <row r="44" spans="1:3">
      <c r="A44" s="5">
        <v>40</v>
      </c>
      <c r="B44" s="154" t="s">
        <v>38</v>
      </c>
      <c r="C44" s="5">
        <v>40</v>
      </c>
    </row>
    <row r="45" spans="1:3">
      <c r="A45" s="5">
        <v>41</v>
      </c>
      <c r="B45" s="154" t="s">
        <v>39</v>
      </c>
      <c r="C45" s="5">
        <v>41</v>
      </c>
    </row>
    <row r="46" spans="1:3">
      <c r="A46" s="5">
        <v>42</v>
      </c>
      <c r="B46" s="154" t="s">
        <v>40</v>
      </c>
      <c r="C46" s="5">
        <v>42</v>
      </c>
    </row>
    <row r="47" spans="1:3">
      <c r="A47" s="5">
        <v>43</v>
      </c>
      <c r="B47" s="154" t="s">
        <v>41</v>
      </c>
      <c r="C47" s="5">
        <v>43</v>
      </c>
    </row>
    <row r="48" spans="1:3">
      <c r="A48" s="5">
        <v>44</v>
      </c>
      <c r="B48" s="154" t="s">
        <v>42</v>
      </c>
      <c r="C48" s="5">
        <v>44</v>
      </c>
    </row>
    <row r="49" spans="1:3">
      <c r="A49" s="5">
        <v>45</v>
      </c>
      <c r="B49" s="154" t="s">
        <v>43</v>
      </c>
      <c r="C49" s="5">
        <v>45</v>
      </c>
    </row>
    <row r="50" spans="1:3">
      <c r="A50" s="5">
        <v>46</v>
      </c>
      <c r="B50" s="154" t="s">
        <v>44</v>
      </c>
      <c r="C50" s="5">
        <v>46</v>
      </c>
    </row>
    <row r="51" spans="1:3">
      <c r="A51" s="5">
        <v>47</v>
      </c>
      <c r="B51" s="154" t="s">
        <v>45</v>
      </c>
      <c r="C51" s="5">
        <v>47</v>
      </c>
    </row>
    <row r="52" spans="1:3">
      <c r="A52" s="5">
        <v>48</v>
      </c>
      <c r="B52" s="154" t="s">
        <v>67</v>
      </c>
      <c r="C52" s="5">
        <v>48</v>
      </c>
    </row>
    <row r="53" spans="1:3">
      <c r="A53" s="5">
        <v>49</v>
      </c>
      <c r="B53" s="154" t="s">
        <v>46</v>
      </c>
      <c r="C53" s="5">
        <v>49</v>
      </c>
    </row>
    <row r="54" spans="1:3">
      <c r="A54" s="5">
        <v>50</v>
      </c>
      <c r="B54" s="154" t="s">
        <v>47</v>
      </c>
      <c r="C54" s="5">
        <v>50</v>
      </c>
    </row>
    <row r="55" spans="1:3">
      <c r="A55" s="5">
        <v>51</v>
      </c>
      <c r="B55" s="154" t="s">
        <v>48</v>
      </c>
      <c r="C55" s="5">
        <v>51</v>
      </c>
    </row>
    <row r="56" spans="1:3">
      <c r="A56" s="5">
        <v>52</v>
      </c>
      <c r="B56" s="154" t="s">
        <v>49</v>
      </c>
      <c r="C56" s="5">
        <v>52</v>
      </c>
    </row>
    <row r="57" spans="1:3">
      <c r="A57" s="5">
        <v>53</v>
      </c>
      <c r="B57" s="154" t="s">
        <v>50</v>
      </c>
      <c r="C57" s="5">
        <v>53</v>
      </c>
    </row>
    <row r="58" spans="1:3">
      <c r="A58" s="5">
        <v>54</v>
      </c>
      <c r="B58" s="154" t="s">
        <v>51</v>
      </c>
      <c r="C58" s="5">
        <v>54</v>
      </c>
    </row>
    <row r="59" spans="1:3">
      <c r="A59" s="5">
        <v>55</v>
      </c>
      <c r="B59" s="154" t="s">
        <v>52</v>
      </c>
      <c r="C59" s="5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ВВОД</vt:lpstr>
      <vt:lpstr>справочник_поселений</vt:lpstr>
      <vt:lpstr>МО</vt:lpstr>
      <vt:lpstr>ВВОД!Область_печати</vt:lpstr>
    </vt:vector>
  </TitlesOfParts>
  <Company>Ростовская область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719</dc:creator>
  <cp:lastModifiedBy>Admin</cp:lastModifiedBy>
  <cp:lastPrinted>2022-11-11T06:16:01Z</cp:lastPrinted>
  <dcterms:created xsi:type="dcterms:W3CDTF">2010-04-20T07:34:11Z</dcterms:created>
  <dcterms:modified xsi:type="dcterms:W3CDTF">2022-11-11T06:16:32Z</dcterms:modified>
</cp:coreProperties>
</file>