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Лист2" sheetId="1" r:id="rId1"/>
    <sheet name="справочник_поселений" sheetId="2" r:id="rId2"/>
  </sheets>
  <definedNames>
    <definedName name="_xlnm.Print_Area" localSheetId="0">'Лист2'!$A$1:$J$340</definedName>
  </definedNames>
  <calcPr fullCalcOnLoad="1"/>
</workbook>
</file>

<file path=xl/sharedStrings.xml><?xml version="1.0" encoding="utf-8"?>
<sst xmlns="http://schemas.openxmlformats.org/spreadsheetml/2006/main" count="1143" uniqueCount="564">
  <si>
    <t>отчет</t>
  </si>
  <si>
    <t>оценка</t>
  </si>
  <si>
    <t>Показатели</t>
  </si>
  <si>
    <t xml:space="preserve">   в том числе:</t>
  </si>
  <si>
    <t>Численность работников - всего</t>
  </si>
  <si>
    <t>Прогноз</t>
  </si>
  <si>
    <t xml:space="preserve">Среднемесячная начисленная </t>
  </si>
  <si>
    <t>заработная плата</t>
  </si>
  <si>
    <t>Фонд зарплаты по территории всего</t>
  </si>
  <si>
    <t>(без выплат социального характера)</t>
  </si>
  <si>
    <t>рублей</t>
  </si>
  <si>
    <t>тыс.руб.</t>
  </si>
  <si>
    <t>измере-</t>
  </si>
  <si>
    <t>ния</t>
  </si>
  <si>
    <t>Единица</t>
  </si>
  <si>
    <t>%</t>
  </si>
  <si>
    <t xml:space="preserve">Темп к предыдущему году </t>
  </si>
  <si>
    <t>(утверж.)</t>
  </si>
  <si>
    <t>человек</t>
  </si>
  <si>
    <t>Среднемесячная зарплата</t>
  </si>
  <si>
    <t>Показатели труда по бюджетообразующим предприятиям</t>
  </si>
  <si>
    <t>Среднесписочная численность</t>
  </si>
  <si>
    <t>образующему предприятию …</t>
  </si>
  <si>
    <t xml:space="preserve">     Темп к предыдущему году </t>
  </si>
  <si>
    <t>*отчитывающиеся в органы государственной статистики</t>
  </si>
  <si>
    <t>работников - итого</t>
  </si>
  <si>
    <t>Фонд заработной платы - итого</t>
  </si>
  <si>
    <t>по бюджетообразующим предприятиям)</t>
  </si>
  <si>
    <r>
      <t xml:space="preserve">     в том числе </t>
    </r>
    <r>
      <rPr>
        <b/>
        <sz val="9"/>
        <rFont val="Arial Cyr"/>
        <family val="2"/>
      </rPr>
      <t>по каждому бюджето-</t>
    </r>
  </si>
  <si>
    <t>чел.</t>
  </si>
  <si>
    <t>всего по району</t>
  </si>
  <si>
    <t>на территории района</t>
  </si>
  <si>
    <t>и т.д.</t>
  </si>
  <si>
    <t xml:space="preserve">работников  по району- всего: </t>
  </si>
  <si>
    <t>в среднем по району:</t>
  </si>
  <si>
    <t xml:space="preserve">   из них:</t>
  </si>
  <si>
    <t xml:space="preserve">Среднегодовая численность работников органов местного самоуправления </t>
  </si>
  <si>
    <t xml:space="preserve">Среднемесячная зарплата работников органов местного самоуправления </t>
  </si>
  <si>
    <t xml:space="preserve">Фонд зарплаты работников органов местного самоуправления </t>
  </si>
  <si>
    <t>Среднегодовая численность работающих во всех организациях   муниципальной формы собственности</t>
  </si>
  <si>
    <t>Среднемесячная зарплата работающих во всех организациях  муниципальной формы собственности</t>
  </si>
  <si>
    <t>Фонд зарплаты работающих во всех организациях   муниципальной формы собственности</t>
  </si>
  <si>
    <t>Фонд заработной платы*</t>
  </si>
  <si>
    <t>Сумма доходов для расчета налогового потенциала по НДФЛ</t>
  </si>
  <si>
    <t>Налог на доходы физических лиц в консолидированный бюджет территории</t>
  </si>
  <si>
    <t>Таблица 1.</t>
  </si>
  <si>
    <t>Таблица 2</t>
  </si>
  <si>
    <t>Таблица 3</t>
  </si>
  <si>
    <t>Показатели труда сельским и городским поселениям</t>
  </si>
  <si>
    <t>Прогноз показателей труда в целом по территории</t>
  </si>
  <si>
    <t>Таблица 4</t>
  </si>
  <si>
    <t>Удельный вес прочих доходов в общей сумме доходов для расчета налогового потенциала по налогу на доходы физических лиц</t>
  </si>
  <si>
    <t>Удельный вес фонда заработной платы в общей сумме доходов для расчета налогового потенциала по НДФЛ</t>
  </si>
  <si>
    <t>Сумма прочих доходов включающая: денежное довольствие военнослужащих и приравненных к ним категорий, а также все виды прочих доходов, полученных физическими лицами в соответствии со ст. 208 гл.23 Налогового кодекса РФ ч. 2</t>
  </si>
  <si>
    <t>План</t>
  </si>
  <si>
    <t>(прогноз)</t>
  </si>
  <si>
    <t>Среднемесячная зарплата  (средняя</t>
  </si>
  <si>
    <t>2.Наименование поселения</t>
  </si>
  <si>
    <t>янв.-март</t>
  </si>
  <si>
    <t>Темп к предыдущему периоду</t>
  </si>
  <si>
    <t>*Фонд заработной платы должен соответствовать фонду в таблице 1 и таблице 3 данного раздела</t>
  </si>
  <si>
    <t xml:space="preserve">  по налогу на доходы физических лиц (рассчитывается с участием отдела финансов территории)</t>
  </si>
  <si>
    <t>Расчет доходов для определения налогового потенциала</t>
  </si>
  <si>
    <t>Сумма фонда заработной платы</t>
  </si>
  <si>
    <t>Итого по городским округам и муниципальным районам:</t>
  </si>
  <si>
    <t>Итого по городским округам:</t>
  </si>
  <si>
    <t>Азов</t>
  </si>
  <si>
    <t>Батайск</t>
  </si>
  <si>
    <t>Волгодонск</t>
  </si>
  <si>
    <t>Гуково</t>
  </si>
  <si>
    <t>Донецк</t>
  </si>
  <si>
    <t>Зверево</t>
  </si>
  <si>
    <t>Каменск-Шахтинский</t>
  </si>
  <si>
    <t>Новочеркасск</t>
  </si>
  <si>
    <t>Новошахтинск</t>
  </si>
  <si>
    <t>Ростов-на-Дону</t>
  </si>
  <si>
    <t>Таганрог</t>
  </si>
  <si>
    <t>Шахты</t>
  </si>
  <si>
    <t>Итого по муниципальным районам:</t>
  </si>
  <si>
    <t>Азовский</t>
  </si>
  <si>
    <t>в т.ч. по  поселениям</t>
  </si>
  <si>
    <t>Александровское</t>
  </si>
  <si>
    <t>Елизаветинское</t>
  </si>
  <si>
    <t>Елизаветовское</t>
  </si>
  <si>
    <t>Задонское</t>
  </si>
  <si>
    <t>Кагальницкое</t>
  </si>
  <si>
    <t>Калиновское</t>
  </si>
  <si>
    <t>Красносадовское</t>
  </si>
  <si>
    <t>Круглянское</t>
  </si>
  <si>
    <t>Кугейское</t>
  </si>
  <si>
    <t>Кулешовское</t>
  </si>
  <si>
    <t>Маргаритовское</t>
  </si>
  <si>
    <t>Новоалександровское</t>
  </si>
  <si>
    <t>Обильненское</t>
  </si>
  <si>
    <t>Отрадовское</t>
  </si>
  <si>
    <t>Пешковское</t>
  </si>
  <si>
    <t>Рогожкинское</t>
  </si>
  <si>
    <t>Самарское</t>
  </si>
  <si>
    <t>Семибалковское</t>
  </si>
  <si>
    <t>Аксайский - всего</t>
  </si>
  <si>
    <t>Большелогское</t>
  </si>
  <si>
    <t>Верхнеподпольненское</t>
  </si>
  <si>
    <t xml:space="preserve">Грушевское </t>
  </si>
  <si>
    <t>Истоминское</t>
  </si>
  <si>
    <t>Ленинское</t>
  </si>
  <si>
    <t>Мишкинское</t>
  </si>
  <si>
    <t>Ольгинское</t>
  </si>
  <si>
    <t>Рассветовское</t>
  </si>
  <si>
    <t>Старочеркасское</t>
  </si>
  <si>
    <t>Щепкинское</t>
  </si>
  <si>
    <t>Багаевский</t>
  </si>
  <si>
    <t>в т.ч. по сельским поселениям</t>
  </si>
  <si>
    <t xml:space="preserve">Ажиновское </t>
  </si>
  <si>
    <t xml:space="preserve">Багаевское </t>
  </si>
  <si>
    <t>Елкинское</t>
  </si>
  <si>
    <t>Красненское</t>
  </si>
  <si>
    <t>Белокалитвинский</t>
  </si>
  <si>
    <t>Белокалитвинское г.п.</t>
  </si>
  <si>
    <t>Богураевское</t>
  </si>
  <si>
    <t>Горняцкое</t>
  </si>
  <si>
    <t>Грушево-Дубовское</t>
  </si>
  <si>
    <t>Ильинское</t>
  </si>
  <si>
    <t>Краснодонецкое</t>
  </si>
  <si>
    <t>Литвиновское</t>
  </si>
  <si>
    <t>Нижнепоповское</t>
  </si>
  <si>
    <t>Рудаковское</t>
  </si>
  <si>
    <t>Синегорское</t>
  </si>
  <si>
    <t>Шолоховское</t>
  </si>
  <si>
    <t>Боковский</t>
  </si>
  <si>
    <t>Боковское</t>
  </si>
  <si>
    <t xml:space="preserve">Верхнечирское </t>
  </si>
  <si>
    <t>Грачевское</t>
  </si>
  <si>
    <t>Земцовское</t>
  </si>
  <si>
    <t xml:space="preserve">Каргинское </t>
  </si>
  <si>
    <t xml:space="preserve">Краснозоринское </t>
  </si>
  <si>
    <t>Краснокутское</t>
  </si>
  <si>
    <t>Верхнедонской</t>
  </si>
  <si>
    <t>Верхняковское</t>
  </si>
  <si>
    <t>Казанское</t>
  </si>
  <si>
    <t>Казансколопатинское</t>
  </si>
  <si>
    <t xml:space="preserve">Мешковское </t>
  </si>
  <si>
    <t xml:space="preserve">Мещеряковское </t>
  </si>
  <si>
    <t xml:space="preserve">Мигулинское </t>
  </si>
  <si>
    <t xml:space="preserve">Нижнебыковское </t>
  </si>
  <si>
    <t>Солонцовское</t>
  </si>
  <si>
    <t>Тубянское</t>
  </si>
  <si>
    <t>Шумилинское</t>
  </si>
  <si>
    <t>Веселовский</t>
  </si>
  <si>
    <t>Верхнесоленовское</t>
  </si>
  <si>
    <t xml:space="preserve">Веселовское </t>
  </si>
  <si>
    <t>Краснооктябрьское</t>
  </si>
  <si>
    <t xml:space="preserve">Позднеевское </t>
  </si>
  <si>
    <t>Волгодонской</t>
  </si>
  <si>
    <t xml:space="preserve">Добровольское </t>
  </si>
  <si>
    <t xml:space="preserve">Дубенцовское </t>
  </si>
  <si>
    <t>Потаповское</t>
  </si>
  <si>
    <t>Прогрессовское</t>
  </si>
  <si>
    <t xml:space="preserve">Романовское </t>
  </si>
  <si>
    <t>Рябичевское</t>
  </si>
  <si>
    <t>Дубовский</t>
  </si>
  <si>
    <t>Андреевское</t>
  </si>
  <si>
    <t>Барбанщиковское</t>
  </si>
  <si>
    <t>Вербовологовское</t>
  </si>
  <si>
    <t>Веселовское</t>
  </si>
  <si>
    <t>Гуреевское</t>
  </si>
  <si>
    <t>Дубовское</t>
  </si>
  <si>
    <t>Жуковское</t>
  </si>
  <si>
    <t>Комиссаровское</t>
  </si>
  <si>
    <t>Малолученское</t>
  </si>
  <si>
    <t>Мирненское</t>
  </si>
  <si>
    <t>Присальское</t>
  </si>
  <si>
    <t>Романовское</t>
  </si>
  <si>
    <t>Семичанское</t>
  </si>
  <si>
    <t>Егорлыкский</t>
  </si>
  <si>
    <t xml:space="preserve">Войновское </t>
  </si>
  <si>
    <t xml:space="preserve">Егорлыкское </t>
  </si>
  <si>
    <t>Кавалерское</t>
  </si>
  <si>
    <t xml:space="preserve">Новороговское </t>
  </si>
  <si>
    <t xml:space="preserve">Объединенное </t>
  </si>
  <si>
    <t>Роговское</t>
  </si>
  <si>
    <t>Шаумяновское</t>
  </si>
  <si>
    <t>Заветинский</t>
  </si>
  <si>
    <t>Заветинское</t>
  </si>
  <si>
    <t>Киселевское</t>
  </si>
  <si>
    <t>Кичкинское</t>
  </si>
  <si>
    <t>Никольское</t>
  </si>
  <si>
    <t>Савдянское</t>
  </si>
  <si>
    <t>Тюльпановское</t>
  </si>
  <si>
    <t>Федосеевское</t>
  </si>
  <si>
    <t>Фоминское</t>
  </si>
  <si>
    <t>Шебалинское</t>
  </si>
  <si>
    <t>Зерноградский</t>
  </si>
  <si>
    <t>Большеталовское</t>
  </si>
  <si>
    <t>Гуляй-Борисовское</t>
  </si>
  <si>
    <t>Донское</t>
  </si>
  <si>
    <t>Конзаводское</t>
  </si>
  <si>
    <t>Красноармейское</t>
  </si>
  <si>
    <t>Манычское</t>
  </si>
  <si>
    <t>Мечетинское</t>
  </si>
  <si>
    <t>Россошинское</t>
  </si>
  <si>
    <t>Зимовниковский</t>
  </si>
  <si>
    <t>Гашунское</t>
  </si>
  <si>
    <t>Глубочанское</t>
  </si>
  <si>
    <t>Зимовниковское</t>
  </si>
  <si>
    <t>Камышевское</t>
  </si>
  <si>
    <t>Кировское</t>
  </si>
  <si>
    <t>Кутейниковское</t>
  </si>
  <si>
    <t>Савоськинское</t>
  </si>
  <si>
    <t>Северное</t>
  </si>
  <si>
    <t>Кагальницкий</t>
  </si>
  <si>
    <t xml:space="preserve">Иваново-Шамшевское </t>
  </si>
  <si>
    <t xml:space="preserve">Кагальницкое </t>
  </si>
  <si>
    <t xml:space="preserve">Калининское </t>
  </si>
  <si>
    <t xml:space="preserve">Кировское </t>
  </si>
  <si>
    <t xml:space="preserve">Мокробатайское </t>
  </si>
  <si>
    <t xml:space="preserve">Новобатайское </t>
  </si>
  <si>
    <t xml:space="preserve">Родниковское </t>
  </si>
  <si>
    <t xml:space="preserve">Хомутовское </t>
  </si>
  <si>
    <t>Каменский</t>
  </si>
  <si>
    <t>в т.ч. по поселениям</t>
  </si>
  <si>
    <t>Астаховское</t>
  </si>
  <si>
    <t>Богдановское</t>
  </si>
  <si>
    <t xml:space="preserve">Волченское </t>
  </si>
  <si>
    <t>Груциновское</t>
  </si>
  <si>
    <t>Гусевское</t>
  </si>
  <si>
    <t xml:space="preserve">Калитвенское </t>
  </si>
  <si>
    <t xml:space="preserve">Красновское </t>
  </si>
  <si>
    <t xml:space="preserve">Малокаменское </t>
  </si>
  <si>
    <t xml:space="preserve">Пиховкинское </t>
  </si>
  <si>
    <t>Старостаничное</t>
  </si>
  <si>
    <t xml:space="preserve">Уляшкинское </t>
  </si>
  <si>
    <t>Кашарский</t>
  </si>
  <si>
    <t>Верхнемакеевское</t>
  </si>
  <si>
    <t>Верхнесвечниковское</t>
  </si>
  <si>
    <t>Вяжинское</t>
  </si>
  <si>
    <t>Индустриальное</t>
  </si>
  <si>
    <t>Кашарское</t>
  </si>
  <si>
    <t>Киевское</t>
  </si>
  <si>
    <t>Первомайское</t>
  </si>
  <si>
    <t>Поповское</t>
  </si>
  <si>
    <t>Талловеровское</t>
  </si>
  <si>
    <t>Фомино-Свечниковское</t>
  </si>
  <si>
    <t>Константиновский</t>
  </si>
  <si>
    <t>Авиловское</t>
  </si>
  <si>
    <t>Богоявленское</t>
  </si>
  <si>
    <t>Гапкинское</t>
  </si>
  <si>
    <t>Николаевское</t>
  </si>
  <si>
    <t>Почтовское</t>
  </si>
  <si>
    <t>Стычновское</t>
  </si>
  <si>
    <t>Красносулинский</t>
  </si>
  <si>
    <t>Божковское</t>
  </si>
  <si>
    <t>Владимировское</t>
  </si>
  <si>
    <t>Гуково-Гнилушевское</t>
  </si>
  <si>
    <t>Долотинское</t>
  </si>
  <si>
    <t>Ковалевское</t>
  </si>
  <si>
    <t>Михайловское</t>
  </si>
  <si>
    <t>Пролетарское</t>
  </si>
  <si>
    <t>Садковское</t>
  </si>
  <si>
    <t>Табунщиковское</t>
  </si>
  <si>
    <t>Ударниковское</t>
  </si>
  <si>
    <t>Куйбышевский</t>
  </si>
  <si>
    <t>Кринично-Лугское</t>
  </si>
  <si>
    <t>Куйбышевское</t>
  </si>
  <si>
    <t>Лысогорское</t>
  </si>
  <si>
    <t>Мартыновский</t>
  </si>
  <si>
    <t>Большеорловское</t>
  </si>
  <si>
    <t>Зеленолугское</t>
  </si>
  <si>
    <t>Ильиновское</t>
  </si>
  <si>
    <t>Комаровское</t>
  </si>
  <si>
    <t>Малоорловское</t>
  </si>
  <si>
    <t>Мартыновское</t>
  </si>
  <si>
    <t>Новоселовское</t>
  </si>
  <si>
    <t>Рубашкинское</t>
  </si>
  <si>
    <t>Южненское</t>
  </si>
  <si>
    <t>Матвеево-Курганский</t>
  </si>
  <si>
    <t>Алексеевское</t>
  </si>
  <si>
    <t>Анастасиевское</t>
  </si>
  <si>
    <t xml:space="preserve">Большекирсановское </t>
  </si>
  <si>
    <t xml:space="preserve">Екатериновское </t>
  </si>
  <si>
    <t>Малокирсановское</t>
  </si>
  <si>
    <t>М-Курганское</t>
  </si>
  <si>
    <t>Новониколаевское</t>
  </si>
  <si>
    <t xml:space="preserve">Ряженское </t>
  </si>
  <si>
    <t>Миллеровский</t>
  </si>
  <si>
    <t xml:space="preserve">Верхнеталовское </t>
  </si>
  <si>
    <t xml:space="preserve">Волошинское </t>
  </si>
  <si>
    <t xml:space="preserve">Дегтевское </t>
  </si>
  <si>
    <t xml:space="preserve">Колодезянское </t>
  </si>
  <si>
    <t xml:space="preserve">Криворожское </t>
  </si>
  <si>
    <t xml:space="preserve">Мальчевское </t>
  </si>
  <si>
    <t xml:space="preserve">Ольхово- Рогское </t>
  </si>
  <si>
    <t xml:space="preserve">Первомайское </t>
  </si>
  <si>
    <t xml:space="preserve">Сулинское </t>
  </si>
  <si>
    <t xml:space="preserve">Титовское </t>
  </si>
  <si>
    <t xml:space="preserve">Треневское </t>
  </si>
  <si>
    <t xml:space="preserve">Туриловское </t>
  </si>
  <si>
    <t>Милютинский</t>
  </si>
  <si>
    <t>М-Березовское</t>
  </si>
  <si>
    <t>Милютинское</t>
  </si>
  <si>
    <t>Н-Березовское</t>
  </si>
  <si>
    <t>Орловское</t>
  </si>
  <si>
    <t>Светочниковское</t>
  </si>
  <si>
    <t>Селивановское</t>
  </si>
  <si>
    <t>Морозовский</t>
  </si>
  <si>
    <t>Вознесенское</t>
  </si>
  <si>
    <t>Вольно-Донское</t>
  </si>
  <si>
    <t>Гагаринское</t>
  </si>
  <si>
    <t>Грузиновское</t>
  </si>
  <si>
    <t>Знаменское</t>
  </si>
  <si>
    <t xml:space="preserve">Костино-Быстрянское </t>
  </si>
  <si>
    <t>Парамоновское</t>
  </si>
  <si>
    <t>Широко-Атамановское</t>
  </si>
  <si>
    <t>Мясниковский</t>
  </si>
  <si>
    <t>Большесальское</t>
  </si>
  <si>
    <t>Калининское</t>
  </si>
  <si>
    <t>Краснокрымское</t>
  </si>
  <si>
    <t>Крымское</t>
  </si>
  <si>
    <t>Недвиговское</t>
  </si>
  <si>
    <t>Петровское</t>
  </si>
  <si>
    <t>Чалтырское</t>
  </si>
  <si>
    <t>Неклиновский</t>
  </si>
  <si>
    <t>А-Мелентьевское</t>
  </si>
  <si>
    <t>Б-Неклиновское</t>
  </si>
  <si>
    <t>Вареновское</t>
  </si>
  <si>
    <t>В-Ханжоновское</t>
  </si>
  <si>
    <t>Лакедемоновское</t>
  </si>
  <si>
    <t>Натальевское</t>
  </si>
  <si>
    <t>Н-Бессергеневское</t>
  </si>
  <si>
    <t>Носовское</t>
  </si>
  <si>
    <t>Платовское</t>
  </si>
  <si>
    <t>Покровское</t>
  </si>
  <si>
    <t>Поляковское</t>
  </si>
  <si>
    <t>Приморское</t>
  </si>
  <si>
    <t>Самбекское</t>
  </si>
  <si>
    <t>Синявское</t>
  </si>
  <si>
    <t>Советинское</t>
  </si>
  <si>
    <t>Троицкое</t>
  </si>
  <si>
    <t>Федоровское</t>
  </si>
  <si>
    <t>Обливский</t>
  </si>
  <si>
    <t>Караичевское</t>
  </si>
  <si>
    <t>Каштановское</t>
  </si>
  <si>
    <t>Нестеркинское</t>
  </si>
  <si>
    <t>Обливское</t>
  </si>
  <si>
    <t>Солонецкое</t>
  </si>
  <si>
    <t>Октябрьский</t>
  </si>
  <si>
    <t>Артемовское</t>
  </si>
  <si>
    <t xml:space="preserve">Бессергеневское </t>
  </si>
  <si>
    <t>Керчикское</t>
  </si>
  <si>
    <t>Коммунарское</t>
  </si>
  <si>
    <t xml:space="preserve">Краснокутское </t>
  </si>
  <si>
    <t>Краснолучское</t>
  </si>
  <si>
    <t xml:space="preserve">Красюковское </t>
  </si>
  <si>
    <t xml:space="preserve">Кривянское </t>
  </si>
  <si>
    <t xml:space="preserve">Мокрологское </t>
  </si>
  <si>
    <t xml:space="preserve">Персиановское </t>
  </si>
  <si>
    <t>Орловский</t>
  </si>
  <si>
    <t xml:space="preserve">Волочаевское </t>
  </si>
  <si>
    <t xml:space="preserve">Донское </t>
  </si>
  <si>
    <t xml:space="preserve">Каменно - Балковское </t>
  </si>
  <si>
    <t xml:space="preserve">Камышевское </t>
  </si>
  <si>
    <t xml:space="preserve">Красноармейское </t>
  </si>
  <si>
    <t xml:space="preserve">Курганенское </t>
  </si>
  <si>
    <t xml:space="preserve">Луганское </t>
  </si>
  <si>
    <t xml:space="preserve">Майорское </t>
  </si>
  <si>
    <t xml:space="preserve">Орловское </t>
  </si>
  <si>
    <t xml:space="preserve">Островянское </t>
  </si>
  <si>
    <t xml:space="preserve">Пролетарское </t>
  </si>
  <si>
    <t>Песчанокопский</t>
  </si>
  <si>
    <t>Богородицкое</t>
  </si>
  <si>
    <t>Зареченское</t>
  </si>
  <si>
    <t>Краснополянское</t>
  </si>
  <si>
    <t>Летницкое</t>
  </si>
  <si>
    <t xml:space="preserve">Песчанокопское </t>
  </si>
  <si>
    <t>Поливянское</t>
  </si>
  <si>
    <t>Развильненское</t>
  </si>
  <si>
    <t>Рассыпненское</t>
  </si>
  <si>
    <t>Пролетарский</t>
  </si>
  <si>
    <t>Буденновское</t>
  </si>
  <si>
    <t>Дальненское</t>
  </si>
  <si>
    <t>Мокроельмутянское</t>
  </si>
  <si>
    <t>Огневское</t>
  </si>
  <si>
    <t>Опенкинское</t>
  </si>
  <si>
    <t>Суховское</t>
  </si>
  <si>
    <t>Уютненское</t>
  </si>
  <si>
    <t xml:space="preserve">Ремонтненский </t>
  </si>
  <si>
    <t>Валуевское</t>
  </si>
  <si>
    <t>Денисовское</t>
  </si>
  <si>
    <t>Кормовское</t>
  </si>
  <si>
    <t>Краснопартизанское</t>
  </si>
  <si>
    <t>Подгорненское</t>
  </si>
  <si>
    <t>Ремонтненское</t>
  </si>
  <si>
    <t>Родионово-Несветайский</t>
  </si>
  <si>
    <t>Барило-Крепинское</t>
  </si>
  <si>
    <t>Волошинское</t>
  </si>
  <si>
    <t>Родионово-Несветайское</t>
  </si>
  <si>
    <t>Сальский</t>
  </si>
  <si>
    <t>Гигантовское</t>
  </si>
  <si>
    <t>Екатериновское</t>
  </si>
  <si>
    <t>Ивановское</t>
  </si>
  <si>
    <t>Кручено-Балковское</t>
  </si>
  <si>
    <t>Новоегорлыкское</t>
  </si>
  <si>
    <t>Рыбасовское</t>
  </si>
  <si>
    <t>Сандатовское</t>
  </si>
  <si>
    <t>Юловское</t>
  </si>
  <si>
    <t>Семикаракорский</t>
  </si>
  <si>
    <t>Бакланниковское</t>
  </si>
  <si>
    <t>Большемечетновское</t>
  </si>
  <si>
    <t>Задоно-Кагальницкое</t>
  </si>
  <si>
    <t>Золотаревское</t>
  </si>
  <si>
    <t>Кочетовское</t>
  </si>
  <si>
    <t>Кузнецовское</t>
  </si>
  <si>
    <t>Новозолотовское</t>
  </si>
  <si>
    <t>Сусатское</t>
  </si>
  <si>
    <t>Топилинское</t>
  </si>
  <si>
    <t>Советский</t>
  </si>
  <si>
    <t>Калач-Куртлакское</t>
  </si>
  <si>
    <t>Советское</t>
  </si>
  <si>
    <t>Чирское</t>
  </si>
  <si>
    <t>Тарасовский</t>
  </si>
  <si>
    <t>Большинское</t>
  </si>
  <si>
    <t>Войковское</t>
  </si>
  <si>
    <t>Дячкинское</t>
  </si>
  <si>
    <t>Ефремово-Степановское</t>
  </si>
  <si>
    <t>Зеленовское</t>
  </si>
  <si>
    <t>Колушкинское</t>
  </si>
  <si>
    <t>Красновское</t>
  </si>
  <si>
    <t>Митякинское</t>
  </si>
  <si>
    <t>Тарасовское</t>
  </si>
  <si>
    <t xml:space="preserve">Тацинский           </t>
  </si>
  <si>
    <t xml:space="preserve">Быстрогорское </t>
  </si>
  <si>
    <t xml:space="preserve">Верхнеобливское </t>
  </si>
  <si>
    <t xml:space="preserve">Ермаковское </t>
  </si>
  <si>
    <t xml:space="preserve">Зазерское </t>
  </si>
  <si>
    <t xml:space="preserve">Ковылкинское </t>
  </si>
  <si>
    <t xml:space="preserve">Михайловское </t>
  </si>
  <si>
    <t xml:space="preserve">Скосырское </t>
  </si>
  <si>
    <t xml:space="preserve">Суховское </t>
  </si>
  <si>
    <t xml:space="preserve">Тацинское </t>
  </si>
  <si>
    <t>Углегорское</t>
  </si>
  <si>
    <t>Усть-Донецкий</t>
  </si>
  <si>
    <t>Апаринское</t>
  </si>
  <si>
    <t>Верхнекундрюченское</t>
  </si>
  <si>
    <t>Мелиховское</t>
  </si>
  <si>
    <t>Нижнекундрюченское</t>
  </si>
  <si>
    <t>Пухляковское</t>
  </si>
  <si>
    <t>Раздорское</t>
  </si>
  <si>
    <t>Целинский</t>
  </si>
  <si>
    <t>Лопанское</t>
  </si>
  <si>
    <t>Новоцелинское</t>
  </si>
  <si>
    <t>Ольшанское</t>
  </si>
  <si>
    <t>Среднеегорлыкское</t>
  </si>
  <si>
    <t>Хлеборобное</t>
  </si>
  <si>
    <t>Целинское</t>
  </si>
  <si>
    <t>Цимлянский</t>
  </si>
  <si>
    <t>Красноярское</t>
  </si>
  <si>
    <t>Лозновское</t>
  </si>
  <si>
    <t>Маркинское</t>
  </si>
  <si>
    <t xml:space="preserve">Новоцимлянское </t>
  </si>
  <si>
    <t xml:space="preserve">Саркеловское </t>
  </si>
  <si>
    <t>Чертковский</t>
  </si>
  <si>
    <t>Алексеево-Лозовское</t>
  </si>
  <si>
    <t>Зубрилинское</t>
  </si>
  <si>
    <t>Маньковское</t>
  </si>
  <si>
    <t>Михайлово-Александровское</t>
  </si>
  <si>
    <t>Нагибинское</t>
  </si>
  <si>
    <t>Ольховчанское</t>
  </si>
  <si>
    <t>Осиковское</t>
  </si>
  <si>
    <t>Сетраковское</t>
  </si>
  <si>
    <t>Сохрановское</t>
  </si>
  <si>
    <t>Чертковское</t>
  </si>
  <si>
    <t>Шептуховское</t>
  </si>
  <si>
    <t>Щедровское</t>
  </si>
  <si>
    <t>Шолоховский</t>
  </si>
  <si>
    <t xml:space="preserve">Базковское </t>
  </si>
  <si>
    <t xml:space="preserve">Вешенское </t>
  </si>
  <si>
    <t xml:space="preserve">Дударевское </t>
  </si>
  <si>
    <t>Колундаевское</t>
  </si>
  <si>
    <t xml:space="preserve">Кружилинское </t>
  </si>
  <si>
    <t xml:space="preserve">Меркуловское </t>
  </si>
  <si>
    <t xml:space="preserve">Терновское </t>
  </si>
  <si>
    <t>для заполнения таблицы 3</t>
  </si>
  <si>
    <t>Справочник поселений муниципальных образований Ростовской области</t>
  </si>
  <si>
    <t>Важно!!! При заполнении данных по поселениям использовать порядок указания поселений согласно справочнику</t>
  </si>
  <si>
    <t xml:space="preserve"> - Лист Справочник поселений</t>
  </si>
  <si>
    <t>2017 г.</t>
  </si>
  <si>
    <t>Коксовское</t>
  </si>
  <si>
    <t>Победенское</t>
  </si>
  <si>
    <t>Балко-Грузское</t>
  </si>
  <si>
    <t>Верхнесеребряковское</t>
  </si>
  <si>
    <t>Мокрогашунское</t>
  </si>
  <si>
    <t>Привольненское</t>
  </si>
  <si>
    <t>Курно-Липовское</t>
  </si>
  <si>
    <t xml:space="preserve">VI.     Труд </t>
  </si>
  <si>
    <t>2018 г.</t>
  </si>
  <si>
    <t>Лукичевское</t>
  </si>
  <si>
    <t>Ковринское</t>
  </si>
  <si>
    <t>Болдыревское</t>
  </si>
  <si>
    <t>Большекрепинское</t>
  </si>
  <si>
    <t xml:space="preserve">Дубровское </t>
  </si>
  <si>
    <t>Сальское г.п.</t>
  </si>
  <si>
    <t>Пролетарское г.п.</t>
  </si>
  <si>
    <t>Морозовское г.п.</t>
  </si>
  <si>
    <t>Углеродовское г.п.</t>
  </si>
  <si>
    <t>Горненское г.п.</t>
  </si>
  <si>
    <t>Глубокинское г.п.</t>
  </si>
  <si>
    <t>Зерноградское г.п.</t>
  </si>
  <si>
    <t>Аксайское г.п.</t>
  </si>
  <si>
    <t>Константиновское г.п.</t>
  </si>
  <si>
    <t>Красносулинское г.п.</t>
  </si>
  <si>
    <t>Миллеровское г.п.</t>
  </si>
  <si>
    <t>Каменоломненское г.п.</t>
  </si>
  <si>
    <t>Семикаракорское г.п.</t>
  </si>
  <si>
    <t>Жирновское г.п.</t>
  </si>
  <si>
    <t>Усть-Донецкое г.п.</t>
  </si>
  <si>
    <t>Цимлянское г.п.</t>
  </si>
  <si>
    <t>в т.ч. по каждому поселению в алфавитном порядке…</t>
  </si>
  <si>
    <t>2019 г.</t>
  </si>
  <si>
    <t>2020 г.</t>
  </si>
  <si>
    <t xml:space="preserve">          из них растениеводство и животноводство, охота и предоставление соответствующих услуг в этих областях</t>
  </si>
  <si>
    <t xml:space="preserve">         рыболовство,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</si>
  <si>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</si>
  <si>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</si>
  <si>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</si>
  <si>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</si>
  <si>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
общественного питания</t>
  </si>
  <si>
    <t>деятельность финансовая и страховая</t>
  </si>
  <si>
    <t>деятельность по операциям с недвижимым имуществом</t>
  </si>
  <si>
    <t>деятельность административная и 
сопутствующие дополнительные услуги</t>
  </si>
  <si>
    <t>деятельность профессиональная, научная и техническая</t>
  </si>
  <si>
    <t>государственное управление и обеспечение военной безопасности; социальное обеспечение</t>
  </si>
  <si>
    <t>образование</t>
  </si>
  <si>
    <t>деятельность в области здравоохранения и 
социальных услуг</t>
  </si>
  <si>
    <t>деятельность в области культуры, спорта, организации досуга и развлечений</t>
  </si>
  <si>
    <t>добыча полезных ископаемых</t>
  </si>
  <si>
    <t>обрабатывающие производства</t>
  </si>
  <si>
    <t>строительство</t>
  </si>
  <si>
    <t>деятельность в области информации и связи</t>
  </si>
  <si>
    <t>сельское, лесное хозяйство, охота, 
рыболовство и рыбоводство</t>
  </si>
  <si>
    <t xml:space="preserve">          торговля оптовая, кроме оптовой торговли автотранспортными средствами и мотоциклами</t>
  </si>
  <si>
    <t xml:space="preserve">          торговля розничная, кроме торговли автотранспортными средствами и мотоциклами</t>
  </si>
  <si>
    <t>2021 г.</t>
  </si>
  <si>
    <t>2019г.</t>
  </si>
  <si>
    <t>2022 г.</t>
  </si>
  <si>
    <t>предоставление прочих видов услуг</t>
  </si>
  <si>
    <t>деятельность в области здравоохранения и социальных услуг</t>
  </si>
  <si>
    <t>СПК "Правда"</t>
  </si>
  <si>
    <t>ОАО "Тарасовская сельхозтехника"</t>
  </si>
  <si>
    <t>ООО "Нектар"</t>
  </si>
  <si>
    <t>ИП Чистов</t>
  </si>
  <si>
    <t>ООО "Колхоз"</t>
  </si>
  <si>
    <t>ООО "Камаз-Дон"</t>
  </si>
  <si>
    <t>МБОУ Дячкинское СОШ</t>
  </si>
  <si>
    <t>МБОУ Васильевская СОШ</t>
  </si>
  <si>
    <t>МДОУ № 31</t>
  </si>
  <si>
    <t>ЦСО</t>
  </si>
  <si>
    <t>МБУЗ ЦРБ</t>
  </si>
  <si>
    <t xml:space="preserve">МУК ДСП ТР ДСДК </t>
  </si>
  <si>
    <t>Администрация Дячкинского сельского поселения</t>
  </si>
  <si>
    <t>МБОУ Дячкинская СОШ</t>
  </si>
  <si>
    <t>МДОУ №31</t>
  </si>
  <si>
    <t>МУК ДСП ТР ДСДК</t>
  </si>
  <si>
    <t>1. Дячкинское сельское поселение</t>
  </si>
  <si>
    <t>Глава Администрации Дячкинского  сельского поселения</t>
  </si>
  <si>
    <t>Ю.С. Филиппова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</si>
</sst>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</numFmts>
  <fonts count="58">
    <font>
      <sz val="10"/>
      <name val="Arial Cyr"/>
      <family val="0"/>
    </font>
    <font>
      <b/>
      <sz val="10"/>
      <name val="Arial Cyr"/>
      <family val="2"/>
    </font>
    <font>
      <i/>
      <sz val="10"/>
      <name val="Arial Cyr"/>
      <family val="2"/>
    </font>
    <font>
      <b/>
      <sz val="11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sz val="11"/>
      <name val="Arial Cyr"/>
      <family val="2"/>
    </font>
    <font>
      <b/>
      <i/>
      <sz val="9"/>
      <name val="Arial Cyr"/>
      <family val="2"/>
    </font>
    <font>
      <i/>
      <sz val="9"/>
      <name val="Arial Cyr"/>
      <family val="0"/>
    </font>
    <font>
      <sz val="10"/>
      <name val="Times New Roman"/>
      <family val="1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2"/>
    </font>
    <font>
      <b/>
      <sz val="14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sz val="10"/>
      <name val="Arial Unicode MS"/>
      <family val="2"/>
    </font>
    <font>
      <b/>
      <sz val="12"/>
      <name val="Arial Cyr"/>
      <family val="0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0"/>
      <color indexed="10"/>
      <name val="Arial Cyr"/>
      <family val="0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41" fillId="0" borderId="0">
      <alignment/>
      <protection/>
    </xf>
    <xf numFmtId="0" fontId="1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15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7" xfId="0" applyBorder="1" applyAlignment="1">
      <alignment/>
    </xf>
    <xf numFmtId="0" fontId="1" fillId="0" borderId="10" xfId="0" applyFont="1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5" fillId="0" borderId="12" xfId="0" applyFont="1" applyBorder="1" applyAlignment="1">
      <alignment/>
    </xf>
    <xf numFmtId="0" fontId="6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" fontId="5" fillId="0" borderId="18" xfId="0" applyNumberFormat="1" applyFont="1" applyBorder="1" applyAlignment="1">
      <alignment/>
    </xf>
    <xf numFmtId="2" fontId="5" fillId="0" borderId="13" xfId="0" applyNumberFormat="1" applyFont="1" applyBorder="1" applyAlignment="1">
      <alignment/>
    </xf>
    <xf numFmtId="2" fontId="0" fillId="0" borderId="12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17" xfId="0" applyNumberFormat="1" applyBorder="1" applyAlignment="1">
      <alignment/>
    </xf>
    <xf numFmtId="2" fontId="5" fillId="0" borderId="10" xfId="0" applyNumberFormat="1" applyFont="1" applyBorder="1" applyAlignment="1">
      <alignment/>
    </xf>
    <xf numFmtId="2" fontId="0" fillId="0" borderId="12" xfId="0" applyNumberForma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10" xfId="0" applyNumberFormat="1" applyBorder="1" applyAlignment="1">
      <alignment/>
    </xf>
    <xf numFmtId="2" fontId="0" fillId="0" borderId="19" xfId="0" applyNumberFormat="1" applyBorder="1" applyAlignment="1">
      <alignment/>
    </xf>
    <xf numFmtId="2" fontId="4" fillId="0" borderId="12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/>
    </xf>
    <xf numFmtId="2" fontId="5" fillId="0" borderId="13" xfId="0" applyNumberFormat="1" applyFont="1" applyBorder="1" applyAlignment="1">
      <alignment/>
    </xf>
    <xf numFmtId="2" fontId="5" fillId="0" borderId="20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2" fontId="5" fillId="0" borderId="21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3" fillId="0" borderId="0" xfId="0" applyNumberFormat="1" applyFont="1" applyAlignment="1">
      <alignment/>
    </xf>
    <xf numFmtId="2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2" fontId="0" fillId="0" borderId="13" xfId="0" applyNumberFormat="1" applyBorder="1" applyAlignment="1">
      <alignment/>
    </xf>
    <xf numFmtId="2" fontId="1" fillId="0" borderId="13" xfId="0" applyNumberFormat="1" applyFont="1" applyBorder="1" applyAlignment="1">
      <alignment horizontal="center"/>
    </xf>
    <xf numFmtId="2" fontId="0" fillId="0" borderId="11" xfId="0" applyNumberFormat="1" applyBorder="1" applyAlignment="1">
      <alignment/>
    </xf>
    <xf numFmtId="2" fontId="1" fillId="0" borderId="10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20" xfId="0" applyNumberFormat="1" applyBorder="1" applyAlignment="1">
      <alignment/>
    </xf>
    <xf numFmtId="2" fontId="0" fillId="0" borderId="22" xfId="0" applyNumberFormat="1" applyBorder="1" applyAlignment="1">
      <alignment/>
    </xf>
    <xf numFmtId="2" fontId="0" fillId="0" borderId="21" xfId="0" applyNumberFormat="1" applyBorder="1" applyAlignment="1">
      <alignment/>
    </xf>
    <xf numFmtId="2" fontId="0" fillId="0" borderId="16" xfId="0" applyNumberFormat="1" applyBorder="1" applyAlignment="1">
      <alignment/>
    </xf>
    <xf numFmtId="0" fontId="5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2" fontId="0" fillId="0" borderId="18" xfId="0" applyNumberFormat="1" applyBorder="1" applyAlignment="1">
      <alignment/>
    </xf>
    <xf numFmtId="2" fontId="1" fillId="0" borderId="18" xfId="0" applyNumberFormat="1" applyFont="1" applyBorder="1" applyAlignment="1">
      <alignment/>
    </xf>
    <xf numFmtId="2" fontId="5" fillId="0" borderId="18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9" fillId="0" borderId="0" xfId="0" applyFont="1" applyFill="1" applyBorder="1" applyAlignment="1">
      <alignment horizontal="left" vertical="top" wrapText="1"/>
    </xf>
    <xf numFmtId="0" fontId="0" fillId="0" borderId="18" xfId="0" applyBorder="1" applyAlignment="1">
      <alignment/>
    </xf>
    <xf numFmtId="0" fontId="1" fillId="0" borderId="18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5" fillId="0" borderId="18" xfId="0" applyFont="1" applyFill="1" applyBorder="1" applyAlignment="1">
      <alignment wrapText="1"/>
    </xf>
    <xf numFmtId="2" fontId="0" fillId="0" borderId="18" xfId="0" applyNumberFormat="1" applyBorder="1" applyAlignment="1">
      <alignment horizontal="center"/>
    </xf>
    <xf numFmtId="0" fontId="4" fillId="0" borderId="18" xfId="0" applyFont="1" applyBorder="1" applyAlignment="1">
      <alignment/>
    </xf>
    <xf numFmtId="0" fontId="9" fillId="33" borderId="18" xfId="0" applyFont="1" applyFill="1" applyBorder="1" applyAlignment="1">
      <alignment horizontal="left" vertical="top" wrapText="1"/>
    </xf>
    <xf numFmtId="0" fontId="0" fillId="0" borderId="18" xfId="0" applyFont="1" applyBorder="1" applyAlignment="1">
      <alignment/>
    </xf>
    <xf numFmtId="2" fontId="4" fillId="0" borderId="18" xfId="0" applyNumberFormat="1" applyFont="1" applyBorder="1" applyAlignment="1">
      <alignment/>
    </xf>
    <xf numFmtId="0" fontId="7" fillId="0" borderId="18" xfId="0" applyFont="1" applyBorder="1" applyAlignment="1">
      <alignment/>
    </xf>
    <xf numFmtId="2" fontId="4" fillId="0" borderId="18" xfId="0" applyNumberFormat="1" applyFont="1" applyBorder="1" applyAlignment="1">
      <alignment horizontal="center"/>
    </xf>
    <xf numFmtId="2" fontId="5" fillId="0" borderId="18" xfId="0" applyNumberFormat="1" applyFont="1" applyBorder="1" applyAlignment="1">
      <alignment/>
    </xf>
    <xf numFmtId="2" fontId="5" fillId="0" borderId="18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5" fillId="0" borderId="18" xfId="0" applyFont="1" applyFill="1" applyBorder="1" applyAlignment="1">
      <alignment/>
    </xf>
    <xf numFmtId="2" fontId="7" fillId="0" borderId="18" xfId="0" applyNumberFormat="1" applyFont="1" applyBorder="1" applyAlignment="1">
      <alignment/>
    </xf>
    <xf numFmtId="0" fontId="5" fillId="0" borderId="18" xfId="0" applyFont="1" applyFill="1" applyBorder="1" applyAlignment="1">
      <alignment wrapText="1"/>
    </xf>
    <xf numFmtId="0" fontId="8" fillId="0" borderId="18" xfId="0" applyFont="1" applyBorder="1" applyAlignment="1">
      <alignment/>
    </xf>
    <xf numFmtId="0" fontId="0" fillId="0" borderId="0" xfId="0" applyFill="1" applyBorder="1" applyAlignment="1">
      <alignment/>
    </xf>
    <xf numFmtId="0" fontId="10" fillId="0" borderId="0" xfId="0" applyFont="1" applyFill="1" applyBorder="1" applyAlignment="1" applyProtection="1">
      <alignment horizontal="center" vertical="center" wrapText="1"/>
      <protection/>
    </xf>
    <xf numFmtId="0" fontId="13" fillId="0" borderId="23" xfId="0" applyFont="1" applyBorder="1" applyAlignment="1">
      <alignment horizontal="center"/>
    </xf>
    <xf numFmtId="0" fontId="0" fillId="0" borderId="24" xfId="0" applyBorder="1" applyAlignment="1">
      <alignment/>
    </xf>
    <xf numFmtId="0" fontId="1" fillId="0" borderId="25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2" fontId="16" fillId="0" borderId="0" xfId="0" applyNumberFormat="1" applyFont="1" applyAlignment="1">
      <alignment/>
    </xf>
    <xf numFmtId="0" fontId="16" fillId="0" borderId="0" xfId="0" applyFont="1" applyAlignment="1">
      <alignment/>
    </xf>
    <xf numFmtId="0" fontId="1" fillId="0" borderId="12" xfId="0" applyFont="1" applyBorder="1" applyAlignment="1">
      <alignment horizontal="left"/>
    </xf>
    <xf numFmtId="0" fontId="0" fillId="0" borderId="26" xfId="0" applyBorder="1" applyAlignment="1">
      <alignment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0" fillId="0" borderId="25" xfId="0" applyBorder="1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2" fontId="3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0" fontId="3" fillId="0" borderId="0" xfId="0" applyFont="1" applyFill="1" applyBorder="1" applyAlignment="1" applyProtection="1">
      <alignment horizontal="left" vertical="center"/>
      <protection/>
    </xf>
    <xf numFmtId="0" fontId="17" fillId="0" borderId="13" xfId="0" applyFont="1" applyBorder="1" applyAlignment="1">
      <alignment horizontal="justify"/>
    </xf>
    <xf numFmtId="0" fontId="1" fillId="0" borderId="13" xfId="0" applyFont="1" applyBorder="1" applyAlignment="1">
      <alignment wrapText="1"/>
    </xf>
    <xf numFmtId="2" fontId="0" fillId="0" borderId="0" xfId="0" applyNumberFormat="1" applyBorder="1" applyAlignment="1">
      <alignment wrapText="1"/>
    </xf>
    <xf numFmtId="0" fontId="4" fillId="0" borderId="12" xfId="0" applyFont="1" applyBorder="1" applyAlignment="1">
      <alignment/>
    </xf>
    <xf numFmtId="0" fontId="9" fillId="0" borderId="26" xfId="0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0" fontId="1" fillId="0" borderId="12" xfId="0" applyFont="1" applyBorder="1" applyAlignment="1">
      <alignment wrapText="1"/>
    </xf>
    <xf numFmtId="0" fontId="0" fillId="0" borderId="20" xfId="0" applyFill="1" applyBorder="1" applyAlignment="1">
      <alignment/>
    </xf>
    <xf numFmtId="2" fontId="0" fillId="0" borderId="25" xfId="0" applyNumberFormat="1" applyBorder="1" applyAlignment="1">
      <alignment/>
    </xf>
    <xf numFmtId="0" fontId="0" fillId="0" borderId="20" xfId="0" applyBorder="1" applyAlignment="1">
      <alignment/>
    </xf>
    <xf numFmtId="0" fontId="8" fillId="0" borderId="17" xfId="0" applyFont="1" applyBorder="1" applyAlignment="1">
      <alignment/>
    </xf>
    <xf numFmtId="0" fontId="1" fillId="0" borderId="25" xfId="0" applyFont="1" applyBorder="1" applyAlignment="1">
      <alignment/>
    </xf>
    <xf numFmtId="0" fontId="8" fillId="0" borderId="27" xfId="0" applyFont="1" applyBorder="1" applyAlignment="1">
      <alignment/>
    </xf>
    <xf numFmtId="2" fontId="0" fillId="0" borderId="17" xfId="0" applyNumberFormat="1" applyBorder="1" applyAlignment="1">
      <alignment wrapText="1"/>
    </xf>
    <xf numFmtId="2" fontId="7" fillId="0" borderId="18" xfId="0" applyNumberFormat="1" applyFont="1" applyFill="1" applyBorder="1" applyAlignment="1">
      <alignment/>
    </xf>
    <xf numFmtId="2" fontId="16" fillId="0" borderId="0" xfId="0" applyNumberFormat="1" applyFont="1" applyFill="1" applyAlignment="1">
      <alignment/>
    </xf>
    <xf numFmtId="2" fontId="1" fillId="0" borderId="0" xfId="0" applyNumberFormat="1" applyFont="1" applyAlignment="1">
      <alignment horizontal="left"/>
    </xf>
    <xf numFmtId="0" fontId="19" fillId="0" borderId="0" xfId="53" applyFont="1" applyFill="1">
      <alignment/>
      <protection/>
    </xf>
    <xf numFmtId="0" fontId="21" fillId="0" borderId="0" xfId="53" applyFont="1">
      <alignment/>
      <protection/>
    </xf>
    <xf numFmtId="0" fontId="41" fillId="0" borderId="0" xfId="53">
      <alignment/>
      <protection/>
    </xf>
    <xf numFmtId="0" fontId="21" fillId="0" borderId="0" xfId="53" applyFont="1" applyAlignment="1">
      <alignment horizontal="left"/>
      <protection/>
    </xf>
    <xf numFmtId="0" fontId="41" fillId="0" borderId="11" xfId="53" applyBorder="1">
      <alignment/>
      <protection/>
    </xf>
    <xf numFmtId="0" fontId="41" fillId="0" borderId="23" xfId="53" applyBorder="1">
      <alignment/>
      <protection/>
    </xf>
    <xf numFmtId="0" fontId="1" fillId="0" borderId="23" xfId="53" applyFont="1" applyFill="1" applyBorder="1" applyAlignment="1">
      <alignment horizontal="center"/>
      <protection/>
    </xf>
    <xf numFmtId="0" fontId="1" fillId="0" borderId="25" xfId="53" applyFont="1" applyFill="1" applyBorder="1" applyAlignment="1">
      <alignment horizontal="center"/>
      <protection/>
    </xf>
    <xf numFmtId="177" fontId="13" fillId="0" borderId="0" xfId="53" applyNumberFormat="1" applyFont="1" applyBorder="1">
      <alignment/>
      <protection/>
    </xf>
    <xf numFmtId="177" fontId="17" fillId="0" borderId="18" xfId="53" applyNumberFormat="1" applyFont="1" applyFill="1" applyBorder="1" applyAlignment="1">
      <alignment wrapText="1"/>
      <protection/>
    </xf>
    <xf numFmtId="177" fontId="1" fillId="0" borderId="18" xfId="53" applyNumberFormat="1" applyFont="1" applyFill="1" applyBorder="1">
      <alignment/>
      <protection/>
    </xf>
    <xf numFmtId="177" fontId="20" fillId="0" borderId="18" xfId="53" applyNumberFormat="1" applyFont="1" applyFill="1" applyBorder="1">
      <alignment/>
      <protection/>
    </xf>
    <xf numFmtId="177" fontId="41" fillId="0" borderId="18" xfId="53" applyNumberFormat="1" applyFill="1" applyBorder="1">
      <alignment/>
      <protection/>
    </xf>
    <xf numFmtId="177" fontId="1" fillId="0" borderId="18" xfId="53" applyNumberFormat="1" applyFont="1" applyFill="1" applyBorder="1" applyAlignment="1">
      <alignment wrapText="1"/>
      <protection/>
    </xf>
    <xf numFmtId="177" fontId="2" fillId="0" borderId="18" xfId="53" applyNumberFormat="1" applyFont="1" applyFill="1" applyBorder="1">
      <alignment/>
      <protection/>
    </xf>
    <xf numFmtId="177" fontId="0" fillId="0" borderId="18" xfId="53" applyNumberFormat="1" applyFont="1" applyFill="1" applyBorder="1">
      <alignment/>
      <protection/>
    </xf>
    <xf numFmtId="177" fontId="0" fillId="0" borderId="18" xfId="53" applyNumberFormat="1" applyFont="1" applyFill="1" applyBorder="1" applyAlignment="1">
      <alignment wrapText="1"/>
      <protection/>
    </xf>
    <xf numFmtId="177" fontId="1" fillId="0" borderId="18" xfId="53" applyNumberFormat="1" applyFont="1" applyFill="1" applyBorder="1" applyAlignment="1">
      <alignment/>
      <protection/>
    </xf>
    <xf numFmtId="177" fontId="0" fillId="0" borderId="18" xfId="53" applyNumberFormat="1" applyFont="1" applyFill="1" applyBorder="1" applyAlignment="1">
      <alignment horizontal="left" vertical="top" wrapText="1"/>
      <protection/>
    </xf>
    <xf numFmtId="177" fontId="1" fillId="0" borderId="18" xfId="53" applyNumberFormat="1" applyFont="1" applyFill="1" applyBorder="1">
      <alignment/>
      <protection/>
    </xf>
    <xf numFmtId="177" fontId="41" fillId="0" borderId="0" xfId="53" applyNumberFormat="1" applyFill="1">
      <alignment/>
      <protection/>
    </xf>
    <xf numFmtId="0" fontId="22" fillId="0" borderId="0" xfId="0" applyFont="1" applyAlignment="1">
      <alignment/>
    </xf>
    <xf numFmtId="0" fontId="15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2" fontId="16" fillId="0" borderId="0" xfId="0" applyNumberFormat="1" applyFont="1" applyFill="1" applyBorder="1" applyAlignment="1">
      <alignment/>
    </xf>
    <xf numFmtId="0" fontId="5" fillId="0" borderId="28" xfId="0" applyFont="1" applyFill="1" applyBorder="1" applyAlignment="1">
      <alignment/>
    </xf>
    <xf numFmtId="2" fontId="0" fillId="0" borderId="20" xfId="0" applyNumberFormat="1" applyFill="1" applyBorder="1" applyAlignment="1">
      <alignment/>
    </xf>
    <xf numFmtId="2" fontId="1" fillId="0" borderId="12" xfId="0" applyNumberFormat="1" applyFont="1" applyFill="1" applyBorder="1" applyAlignment="1">
      <alignment horizontal="center"/>
    </xf>
    <xf numFmtId="2" fontId="0" fillId="0" borderId="21" xfId="0" applyNumberFormat="1" applyFill="1" applyBorder="1" applyAlignment="1">
      <alignment/>
    </xf>
    <xf numFmtId="0" fontId="10" fillId="0" borderId="18" xfId="0" applyFont="1" applyFill="1" applyBorder="1" applyAlignment="1" applyProtection="1">
      <alignment horizontal="center" vertical="center" wrapText="1"/>
      <protection/>
    </xf>
    <xf numFmtId="0" fontId="5" fillId="0" borderId="18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5" fillId="0" borderId="18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18" xfId="0" applyFont="1" applyBorder="1" applyAlignment="1">
      <alignment wrapText="1"/>
    </xf>
    <xf numFmtId="0" fontId="8" fillId="0" borderId="18" xfId="0" applyFont="1" applyFill="1" applyBorder="1" applyAlignment="1">
      <alignment/>
    </xf>
    <xf numFmtId="2" fontId="5" fillId="0" borderId="18" xfId="0" applyNumberFormat="1" applyFont="1" applyFill="1" applyBorder="1" applyAlignment="1">
      <alignment horizontal="center"/>
    </xf>
    <xf numFmtId="2" fontId="5" fillId="0" borderId="18" xfId="0" applyNumberFormat="1" applyFont="1" applyFill="1" applyBorder="1" applyAlignment="1">
      <alignment/>
    </xf>
    <xf numFmtId="2" fontId="5" fillId="0" borderId="18" xfId="0" applyNumberFormat="1" applyFont="1" applyFill="1" applyBorder="1" applyAlignment="1">
      <alignment horizontal="center"/>
    </xf>
    <xf numFmtId="2" fontId="0" fillId="0" borderId="18" xfId="0" applyNumberFormat="1" applyFill="1" applyBorder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23" fillId="0" borderId="18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2" fontId="5" fillId="0" borderId="20" xfId="0" applyNumberFormat="1" applyFont="1" applyBorder="1" applyAlignment="1">
      <alignment/>
    </xf>
    <xf numFmtId="2" fontId="5" fillId="0" borderId="12" xfId="0" applyNumberFormat="1" applyFont="1" applyBorder="1" applyAlignment="1">
      <alignment/>
    </xf>
    <xf numFmtId="2" fontId="5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/>
    </xf>
    <xf numFmtId="0" fontId="5" fillId="0" borderId="18" xfId="0" applyFont="1" applyBorder="1" applyAlignment="1">
      <alignment horizontal="center" vertical="center"/>
    </xf>
    <xf numFmtId="0" fontId="2" fillId="34" borderId="18" xfId="0" applyFont="1" applyFill="1" applyBorder="1" applyAlignment="1">
      <alignment vertical="center"/>
    </xf>
    <xf numFmtId="0" fontId="2" fillId="0" borderId="18" xfId="0" applyFont="1" applyBorder="1" applyAlignment="1">
      <alignment/>
    </xf>
    <xf numFmtId="0" fontId="5" fillId="0" borderId="18" xfId="0" applyFont="1" applyBorder="1" applyAlignment="1">
      <alignment horizontal="center"/>
    </xf>
    <xf numFmtId="2" fontId="0" fillId="0" borderId="18" xfId="0" applyNumberFormat="1" applyFont="1" applyBorder="1" applyAlignment="1">
      <alignment/>
    </xf>
    <xf numFmtId="0" fontId="8" fillId="0" borderId="18" xfId="0" applyFont="1" applyBorder="1" applyAlignment="1">
      <alignment vertical="center"/>
    </xf>
    <xf numFmtId="0" fontId="8" fillId="34" borderId="18" xfId="0" applyFont="1" applyFill="1" applyBorder="1" applyAlignment="1">
      <alignment vertical="center"/>
    </xf>
    <xf numFmtId="0" fontId="0" fillId="0" borderId="18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8" xfId="0" applyFont="1" applyBorder="1" applyAlignment="1">
      <alignment vertical="center"/>
    </xf>
    <xf numFmtId="0" fontId="4" fillId="0" borderId="12" xfId="0" applyFont="1" applyBorder="1" applyAlignment="1">
      <alignment wrapText="1"/>
    </xf>
    <xf numFmtId="0" fontId="0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wrapText="1"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5" fillId="35" borderId="12" xfId="0" applyNumberFormat="1" applyFont="1" applyFill="1" applyBorder="1" applyAlignment="1">
      <alignment/>
    </xf>
    <xf numFmtId="2" fontId="5" fillId="35" borderId="12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wrapText="1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0"/>
  <sheetViews>
    <sheetView tabSelected="1" view="pageBreakPreview" zoomScale="75" zoomScaleNormal="75" zoomScaleSheetLayoutView="75" zoomScalePageLayoutView="0" workbookViewId="0" topLeftCell="A4">
      <selection activeCell="G51" sqref="G51"/>
    </sheetView>
  </sheetViews>
  <sheetFormatPr defaultColWidth="9.00390625" defaultRowHeight="12.75"/>
  <cols>
    <col min="1" max="1" width="34.625" style="0" customWidth="1"/>
    <col min="2" max="2" width="8.75390625" style="0" customWidth="1"/>
    <col min="3" max="3" width="13.75390625" style="0" customWidth="1"/>
    <col min="4" max="4" width="12.875" style="0" customWidth="1"/>
    <col min="5" max="5" width="13.25390625" style="0" customWidth="1"/>
    <col min="6" max="6" width="13.75390625" style="0" customWidth="1"/>
    <col min="7" max="7" width="14.25390625" style="0" customWidth="1"/>
    <col min="8" max="8" width="14.00390625" style="0" customWidth="1"/>
    <col min="9" max="9" width="13.875" style="0" customWidth="1"/>
    <col min="10" max="10" width="12.875" style="0" customWidth="1"/>
    <col min="11" max="12" width="7.75390625" style="0" customWidth="1"/>
  </cols>
  <sheetData>
    <row r="1" spans="1:11" ht="18">
      <c r="A1" s="211" t="s">
        <v>492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</row>
    <row r="2" spans="1:11" ht="18">
      <c r="A2" s="105"/>
      <c r="B2" s="106"/>
      <c r="C2" s="106"/>
      <c r="D2" s="106"/>
      <c r="E2" s="106"/>
      <c r="F2" s="106"/>
      <c r="G2" s="106"/>
      <c r="H2" s="106"/>
      <c r="I2" s="106"/>
      <c r="J2" s="106"/>
      <c r="K2" s="106"/>
    </row>
    <row r="3" spans="1:11" ht="18">
      <c r="A3" s="105"/>
      <c r="B3" s="106"/>
      <c r="C3" s="106"/>
      <c r="D3" s="106"/>
      <c r="E3" s="106"/>
      <c r="F3" s="106"/>
      <c r="G3" s="106"/>
      <c r="H3" s="106"/>
      <c r="I3" s="119" t="s">
        <v>45</v>
      </c>
      <c r="J3" s="106"/>
      <c r="K3" s="106"/>
    </row>
    <row r="4" spans="2:7" ht="19.5" customHeight="1">
      <c r="B4" s="210" t="s">
        <v>49</v>
      </c>
      <c r="C4" s="210"/>
      <c r="D4" s="210"/>
      <c r="E4" s="210"/>
      <c r="F4" s="210"/>
      <c r="G4" s="210"/>
    </row>
    <row r="5" ht="13.5" thickBot="1"/>
    <row r="6" spans="1:10" ht="13.5" thickBot="1">
      <c r="A6" s="1"/>
      <c r="B6" s="7" t="s">
        <v>14</v>
      </c>
      <c r="C6" s="2" t="s">
        <v>0</v>
      </c>
      <c r="D6" s="2" t="s">
        <v>0</v>
      </c>
      <c r="E6" s="2" t="s">
        <v>0</v>
      </c>
      <c r="F6" s="2" t="s">
        <v>0</v>
      </c>
      <c r="G6" s="2" t="s">
        <v>1</v>
      </c>
      <c r="H6" s="8"/>
      <c r="I6" s="9" t="s">
        <v>5</v>
      </c>
      <c r="J6" s="10"/>
    </row>
    <row r="7" spans="1:10" ht="12.75">
      <c r="A7" s="3" t="s">
        <v>2</v>
      </c>
      <c r="B7" s="3" t="s">
        <v>12</v>
      </c>
      <c r="C7" s="3" t="s">
        <v>484</v>
      </c>
      <c r="D7" s="95" t="s">
        <v>58</v>
      </c>
      <c r="E7" s="3" t="s">
        <v>493</v>
      </c>
      <c r="F7" s="95" t="s">
        <v>58</v>
      </c>
      <c r="G7" s="3" t="s">
        <v>516</v>
      </c>
      <c r="H7" s="3" t="s">
        <v>517</v>
      </c>
      <c r="I7" s="3" t="s">
        <v>540</v>
      </c>
      <c r="J7" s="3" t="s">
        <v>542</v>
      </c>
    </row>
    <row r="8" spans="1:10" ht="13.5" thickBot="1">
      <c r="A8" s="4"/>
      <c r="B8" s="4" t="s">
        <v>13</v>
      </c>
      <c r="C8" s="97" t="s">
        <v>17</v>
      </c>
      <c r="D8" s="97" t="s">
        <v>493</v>
      </c>
      <c r="E8" s="97" t="s">
        <v>17</v>
      </c>
      <c r="F8" s="97" t="s">
        <v>541</v>
      </c>
      <c r="G8" s="99"/>
      <c r="H8" s="100"/>
      <c r="I8" s="6"/>
      <c r="J8" s="6"/>
    </row>
    <row r="9" spans="1:10" ht="12.75">
      <c r="A9" s="96"/>
      <c r="B9" s="96"/>
      <c r="C9" s="96"/>
      <c r="D9" s="96"/>
      <c r="E9" s="96"/>
      <c r="F9" s="96"/>
      <c r="G9" s="96"/>
      <c r="H9" s="96"/>
      <c r="I9" s="96"/>
      <c r="J9" s="96"/>
    </row>
    <row r="10" spans="1:10" ht="12.75">
      <c r="A10" s="74" t="s">
        <v>4</v>
      </c>
      <c r="B10" s="75" t="s">
        <v>29</v>
      </c>
      <c r="C10" s="69">
        <f>C12+C49+C51+C53+C55</f>
        <v>213</v>
      </c>
      <c r="D10" s="69">
        <f>D12+D49+D51+D53+D55</f>
        <v>207</v>
      </c>
      <c r="E10" s="69">
        <f>E12+E49+E51+E53+E55</f>
        <v>207</v>
      </c>
      <c r="F10" s="69">
        <f>F12+F49+F51+F53+F55</f>
        <v>211</v>
      </c>
      <c r="G10" s="69">
        <f>G12+G49+G51+G53+G55</f>
        <v>211</v>
      </c>
      <c r="H10" s="69">
        <f>H12+H49+H51+H53+H55</f>
        <v>214</v>
      </c>
      <c r="I10" s="69">
        <f>I12+I49+I51+I53+I55</f>
        <v>215</v>
      </c>
      <c r="J10" s="69">
        <f>J12+J49+J51+J53+J55</f>
        <v>216</v>
      </c>
    </row>
    <row r="11" spans="1:10" ht="15.75" customHeight="1">
      <c r="A11" s="184" t="s">
        <v>16</v>
      </c>
      <c r="B11" s="183" t="s">
        <v>15</v>
      </c>
      <c r="C11" s="69"/>
      <c r="D11" s="69"/>
      <c r="E11" s="69">
        <f>E10/C10*100</f>
        <v>97.1830985915493</v>
      </c>
      <c r="F11" s="69">
        <f>F10/D10*100</f>
        <v>101.93236714975846</v>
      </c>
      <c r="G11" s="69">
        <f>G10/E10*100</f>
        <v>101.93236714975846</v>
      </c>
      <c r="H11" s="69">
        <f>H10/G10*100</f>
        <v>101.4218009478673</v>
      </c>
      <c r="I11" s="69">
        <f>I10/H10*100</f>
        <v>100.46728971962618</v>
      </c>
      <c r="J11" s="69">
        <f>J10/I10*100</f>
        <v>100.46511627906978</v>
      </c>
    </row>
    <row r="12" spans="1:10" ht="24">
      <c r="A12" s="76" t="s">
        <v>537</v>
      </c>
      <c r="B12" s="193" t="s">
        <v>29</v>
      </c>
      <c r="C12" s="69">
        <f>C14</f>
        <v>113</v>
      </c>
      <c r="D12" s="69">
        <f aca="true" t="shared" si="0" ref="D12:J12">D14</f>
        <v>103</v>
      </c>
      <c r="E12" s="69">
        <f t="shared" si="0"/>
        <v>103</v>
      </c>
      <c r="F12" s="69">
        <f t="shared" si="0"/>
        <v>107</v>
      </c>
      <c r="G12" s="69">
        <f t="shared" si="0"/>
        <v>107</v>
      </c>
      <c r="H12" s="69">
        <f t="shared" si="0"/>
        <v>110</v>
      </c>
      <c r="I12" s="69">
        <f t="shared" si="0"/>
        <v>111</v>
      </c>
      <c r="J12" s="69">
        <f t="shared" si="0"/>
        <v>112</v>
      </c>
    </row>
    <row r="13" spans="1:10" ht="12.75">
      <c r="A13" s="192" t="s">
        <v>16</v>
      </c>
      <c r="B13" s="193" t="s">
        <v>15</v>
      </c>
      <c r="C13" s="69"/>
      <c r="D13" s="69"/>
      <c r="E13" s="194">
        <f>E12/C12*100</f>
        <v>91.1504424778761</v>
      </c>
      <c r="F13" s="194">
        <f>F12/D12*100</f>
        <v>103.88349514563106</v>
      </c>
      <c r="G13" s="194">
        <f>G12/E12*100</f>
        <v>103.88349514563106</v>
      </c>
      <c r="H13" s="194">
        <f>H12/G12*100</f>
        <v>102.803738317757</v>
      </c>
      <c r="I13" s="194">
        <f>I12/H12*100</f>
        <v>100.9090909090909</v>
      </c>
      <c r="J13" s="194">
        <f>J12/I12*100</f>
        <v>100.9009009009009</v>
      </c>
    </row>
    <row r="14" spans="1:10" ht="48" customHeight="1">
      <c r="A14" s="76" t="s">
        <v>518</v>
      </c>
      <c r="B14" s="71" t="s">
        <v>29</v>
      </c>
      <c r="C14" s="32">
        <f>C194+C196+C198+C200+C202+C204</f>
        <v>113</v>
      </c>
      <c r="D14" s="32">
        <f>D194+D196+D198+D200+D202+D204</f>
        <v>103</v>
      </c>
      <c r="E14" s="32">
        <f>E194+E196+E198+E200+E202+E204</f>
        <v>103</v>
      </c>
      <c r="F14" s="32">
        <f>F194+F196+F198+F200+F202+F204</f>
        <v>107</v>
      </c>
      <c r="G14" s="32">
        <f>G194+G196+G198+G200+G202+G204</f>
        <v>107</v>
      </c>
      <c r="H14" s="32">
        <f>H194+H196+H198+H200+H202+H204</f>
        <v>110</v>
      </c>
      <c r="I14" s="32">
        <f>I194+I196+I198+I200+I202+I204</f>
        <v>111</v>
      </c>
      <c r="J14" s="32">
        <f>J194+J196+J198+J200+J202+J204</f>
        <v>112</v>
      </c>
    </row>
    <row r="15" spans="1:10" ht="39.75" customHeight="1">
      <c r="A15" s="192" t="s">
        <v>16</v>
      </c>
      <c r="B15" s="193" t="s">
        <v>15</v>
      </c>
      <c r="C15" s="32"/>
      <c r="D15" s="32"/>
      <c r="E15" s="194">
        <f>E14/C14*100</f>
        <v>91.1504424778761</v>
      </c>
      <c r="F15" s="194">
        <f>F14/D14*100</f>
        <v>103.88349514563106</v>
      </c>
      <c r="G15" s="194">
        <f>G14/E14*100</f>
        <v>103.88349514563106</v>
      </c>
      <c r="H15" s="194">
        <f>H14/G14*100</f>
        <v>102.803738317757</v>
      </c>
      <c r="I15" s="194">
        <f>I14/H14*100</f>
        <v>100.9090909090909</v>
      </c>
      <c r="J15" s="194">
        <f>J14/I14*100</f>
        <v>100.9009009009009</v>
      </c>
    </row>
    <row r="16" spans="1:11" ht="12.75">
      <c r="A16" s="76" t="s">
        <v>519</v>
      </c>
      <c r="B16" s="71" t="s">
        <v>29</v>
      </c>
      <c r="C16" s="32"/>
      <c r="D16" s="32"/>
      <c r="E16" s="32"/>
      <c r="F16" s="32"/>
      <c r="G16" s="32"/>
      <c r="H16" s="32"/>
      <c r="I16" s="32"/>
      <c r="J16" s="32"/>
      <c r="K16" s="5"/>
    </row>
    <row r="17" spans="1:11" ht="12.75">
      <c r="A17" s="192" t="s">
        <v>16</v>
      </c>
      <c r="B17" s="193" t="s">
        <v>15</v>
      </c>
      <c r="C17" s="32"/>
      <c r="D17" s="32"/>
      <c r="E17" s="194" t="e">
        <f>E16/C16*100</f>
        <v>#DIV/0!</v>
      </c>
      <c r="F17" s="194" t="e">
        <f>F16/D16*100</f>
        <v>#DIV/0!</v>
      </c>
      <c r="G17" s="194" t="e">
        <f>G16/E16*100</f>
        <v>#DIV/0!</v>
      </c>
      <c r="H17" s="194" t="e">
        <f>H16/G16*100</f>
        <v>#DIV/0!</v>
      </c>
      <c r="I17" s="194" t="e">
        <f>I16/H16*100</f>
        <v>#DIV/0!</v>
      </c>
      <c r="J17" s="194" t="e">
        <f>J16/I16*100</f>
        <v>#DIV/0!</v>
      </c>
      <c r="K17" s="5"/>
    </row>
    <row r="18" spans="1:11" ht="12.75">
      <c r="A18" s="76" t="s">
        <v>533</v>
      </c>
      <c r="B18" s="71" t="s">
        <v>29</v>
      </c>
      <c r="C18" s="32"/>
      <c r="D18" s="32"/>
      <c r="E18" s="32"/>
      <c r="F18" s="32"/>
      <c r="G18" s="32"/>
      <c r="H18" s="32"/>
      <c r="I18" s="32"/>
      <c r="J18" s="32"/>
      <c r="K18" s="5"/>
    </row>
    <row r="19" spans="1:11" ht="12.75">
      <c r="A19" s="192" t="s">
        <v>16</v>
      </c>
      <c r="B19" s="193" t="s">
        <v>15</v>
      </c>
      <c r="C19" s="32"/>
      <c r="D19" s="32"/>
      <c r="E19" s="194" t="e">
        <f>E18/C18*100</f>
        <v>#DIV/0!</v>
      </c>
      <c r="F19" s="194" t="e">
        <f>F18/D18*100</f>
        <v>#DIV/0!</v>
      </c>
      <c r="G19" s="194" t="e">
        <f>G18/E18*100</f>
        <v>#DIV/0!</v>
      </c>
      <c r="H19" s="194" t="e">
        <f>H18/G18*100</f>
        <v>#DIV/0!</v>
      </c>
      <c r="I19" s="194" t="e">
        <f>I18/H18*100</f>
        <v>#DIV/0!</v>
      </c>
      <c r="J19" s="194" t="e">
        <f>J18/I18*100</f>
        <v>#DIV/0!</v>
      </c>
      <c r="K19" s="5"/>
    </row>
    <row r="20" spans="1:11" ht="12.75">
      <c r="A20" s="76" t="s">
        <v>534</v>
      </c>
      <c r="B20" s="71" t="s">
        <v>29</v>
      </c>
      <c r="C20" s="32"/>
      <c r="D20" s="32"/>
      <c r="E20" s="32"/>
      <c r="F20" s="32"/>
      <c r="G20" s="32"/>
      <c r="H20" s="32"/>
      <c r="I20" s="32"/>
      <c r="J20" s="32"/>
      <c r="K20" s="5"/>
    </row>
    <row r="21" spans="1:11" ht="12.75">
      <c r="A21" s="192" t="s">
        <v>16</v>
      </c>
      <c r="B21" s="193" t="s">
        <v>15</v>
      </c>
      <c r="C21" s="32"/>
      <c r="D21" s="32"/>
      <c r="E21" s="194" t="e">
        <f>E20/C20*100</f>
        <v>#DIV/0!</v>
      </c>
      <c r="F21" s="194" t="e">
        <f>F20/D20*100</f>
        <v>#DIV/0!</v>
      </c>
      <c r="G21" s="194" t="e">
        <f>G20/E20*100</f>
        <v>#DIV/0!</v>
      </c>
      <c r="H21" s="194" t="e">
        <f>H20/G20*100</f>
        <v>#DIV/0!</v>
      </c>
      <c r="I21" s="194" t="e">
        <f>I20/H20*100</f>
        <v>#DIV/0!</v>
      </c>
      <c r="J21" s="194" t="e">
        <f>J20/I20*100</f>
        <v>#DIV/0!</v>
      </c>
      <c r="K21" s="5"/>
    </row>
    <row r="22" spans="1:11" ht="36">
      <c r="A22" s="76" t="s">
        <v>520</v>
      </c>
      <c r="B22" s="71" t="s">
        <v>29</v>
      </c>
      <c r="C22" s="32"/>
      <c r="D22" s="32"/>
      <c r="E22" s="32"/>
      <c r="F22" s="32"/>
      <c r="G22" s="32"/>
      <c r="H22" s="32"/>
      <c r="I22" s="32"/>
      <c r="J22" s="32"/>
      <c r="K22" s="5"/>
    </row>
    <row r="23" spans="1:11" ht="12.75">
      <c r="A23" s="192" t="s">
        <v>16</v>
      </c>
      <c r="B23" s="193" t="s">
        <v>15</v>
      </c>
      <c r="C23" s="32"/>
      <c r="D23" s="32"/>
      <c r="E23" s="194" t="e">
        <f>E22/C22*100</f>
        <v>#DIV/0!</v>
      </c>
      <c r="F23" s="194" t="e">
        <f>F22/D22*100</f>
        <v>#DIV/0!</v>
      </c>
      <c r="G23" s="194" t="e">
        <f>G22/E22*100</f>
        <v>#DIV/0!</v>
      </c>
      <c r="H23" s="194" t="e">
        <f>H22/G22*100</f>
        <v>#DIV/0!</v>
      </c>
      <c r="I23" s="194" t="e">
        <f>I22/H22*100</f>
        <v>#DIV/0!</v>
      </c>
      <c r="J23" s="194" t="e">
        <f>J22/I22*100</f>
        <v>#DIV/0!</v>
      </c>
      <c r="K23" s="5"/>
    </row>
    <row r="24" spans="1:11" ht="48">
      <c r="A24" s="76" t="s">
        <v>521</v>
      </c>
      <c r="B24" s="71" t="s">
        <v>29</v>
      </c>
      <c r="C24" s="32"/>
      <c r="D24" s="32"/>
      <c r="E24" s="32"/>
      <c r="F24" s="32"/>
      <c r="G24" s="32"/>
      <c r="H24" s="32"/>
      <c r="I24" s="32"/>
      <c r="J24" s="32"/>
      <c r="K24" s="5"/>
    </row>
    <row r="25" spans="1:11" ht="12.75">
      <c r="A25" s="192" t="s">
        <v>16</v>
      </c>
      <c r="B25" s="193" t="s">
        <v>15</v>
      </c>
      <c r="C25" s="32"/>
      <c r="D25" s="32"/>
      <c r="E25" s="194" t="e">
        <f>E24/C24*100</f>
        <v>#DIV/0!</v>
      </c>
      <c r="F25" s="194" t="e">
        <f>F24/D24*100</f>
        <v>#DIV/0!</v>
      </c>
      <c r="G25" s="194" t="e">
        <f>G24/E24*100</f>
        <v>#DIV/0!</v>
      </c>
      <c r="H25" s="194" t="e">
        <f>H24/G24*100</f>
        <v>#DIV/0!</v>
      </c>
      <c r="I25" s="194" t="e">
        <f>I24/H24*100</f>
        <v>#DIV/0!</v>
      </c>
      <c r="J25" s="194" t="e">
        <f>J24/I24*100</f>
        <v>#DIV/0!</v>
      </c>
      <c r="K25" s="5"/>
    </row>
    <row r="26" spans="1:11" ht="12.75">
      <c r="A26" s="76" t="s">
        <v>535</v>
      </c>
      <c r="B26" s="71" t="s">
        <v>29</v>
      </c>
      <c r="C26" s="32"/>
      <c r="D26" s="32"/>
      <c r="E26" s="32"/>
      <c r="F26" s="32"/>
      <c r="G26" s="32"/>
      <c r="H26" s="32"/>
      <c r="I26" s="32"/>
      <c r="J26" s="32"/>
      <c r="K26" s="5"/>
    </row>
    <row r="27" spans="1:11" ht="12.75">
      <c r="A27" s="192" t="s">
        <v>16</v>
      </c>
      <c r="B27" s="193" t="s">
        <v>15</v>
      </c>
      <c r="C27" s="32"/>
      <c r="D27" s="32"/>
      <c r="E27" s="194" t="e">
        <f>E26/C26*100</f>
        <v>#DIV/0!</v>
      </c>
      <c r="F27" s="194" t="e">
        <f>F26/D26*100</f>
        <v>#DIV/0!</v>
      </c>
      <c r="G27" s="194" t="e">
        <f>G26/E26*100</f>
        <v>#DIV/0!</v>
      </c>
      <c r="H27" s="194" t="e">
        <f>H26/G26*100</f>
        <v>#DIV/0!</v>
      </c>
      <c r="I27" s="194" t="e">
        <f>I26/H26*100</f>
        <v>#DIV/0!</v>
      </c>
      <c r="J27" s="194" t="e">
        <f>J26/I26*100</f>
        <v>#DIV/0!</v>
      </c>
      <c r="K27" s="5"/>
    </row>
    <row r="28" spans="1:11" ht="36">
      <c r="A28" s="176" t="s">
        <v>522</v>
      </c>
      <c r="B28" s="71" t="s">
        <v>29</v>
      </c>
      <c r="C28" s="32">
        <f>C31+C33</f>
        <v>38</v>
      </c>
      <c r="D28" s="32">
        <f aca="true" t="shared" si="1" ref="D28:J28">D31+D33</f>
        <v>103</v>
      </c>
      <c r="E28" s="32">
        <f t="shared" si="1"/>
        <v>103</v>
      </c>
      <c r="F28" s="32">
        <f t="shared" si="1"/>
        <v>107</v>
      </c>
      <c r="G28" s="32">
        <f t="shared" si="1"/>
        <v>107</v>
      </c>
      <c r="H28" s="32">
        <f t="shared" si="1"/>
        <v>110</v>
      </c>
      <c r="I28" s="32">
        <f t="shared" si="1"/>
        <v>111</v>
      </c>
      <c r="J28" s="32">
        <f t="shared" si="1"/>
        <v>112</v>
      </c>
      <c r="K28" s="5"/>
    </row>
    <row r="29" spans="1:11" ht="12.75">
      <c r="A29" s="192" t="s">
        <v>16</v>
      </c>
      <c r="B29" s="193" t="s">
        <v>15</v>
      </c>
      <c r="C29" s="32"/>
      <c r="D29" s="32"/>
      <c r="E29" s="194">
        <f>E28/C28*100</f>
        <v>271.0526315789474</v>
      </c>
      <c r="F29" s="194">
        <f>F28/D28*100</f>
        <v>103.88349514563106</v>
      </c>
      <c r="G29" s="194">
        <f>G28/E28*100</f>
        <v>103.88349514563106</v>
      </c>
      <c r="H29" s="194">
        <f>H28/G28*100</f>
        <v>102.803738317757</v>
      </c>
      <c r="I29" s="194">
        <f>I28/H28*100</f>
        <v>100.9090909090909</v>
      </c>
      <c r="J29" s="194">
        <f>J28/I28*100</f>
        <v>100.9009009009009</v>
      </c>
      <c r="K29" s="5"/>
    </row>
    <row r="30" spans="1:10" ht="12.75">
      <c r="A30" s="76" t="s">
        <v>35</v>
      </c>
      <c r="B30" s="71"/>
      <c r="C30" s="32"/>
      <c r="D30" s="32"/>
      <c r="E30" s="32"/>
      <c r="F30" s="32"/>
      <c r="G30" s="32"/>
      <c r="H30" s="32"/>
      <c r="I30" s="32"/>
      <c r="J30" s="32"/>
    </row>
    <row r="31" spans="1:10" ht="36">
      <c r="A31" s="76" t="s">
        <v>538</v>
      </c>
      <c r="B31" s="71" t="s">
        <v>29</v>
      </c>
      <c r="C31" s="68">
        <f>C204</f>
        <v>32</v>
      </c>
      <c r="D31" s="68">
        <v>97</v>
      </c>
      <c r="E31" s="68">
        <v>97</v>
      </c>
      <c r="F31" s="68">
        <v>101</v>
      </c>
      <c r="G31" s="68">
        <v>101</v>
      </c>
      <c r="H31" s="68">
        <v>104</v>
      </c>
      <c r="I31" s="68">
        <v>105</v>
      </c>
      <c r="J31" s="68">
        <v>106</v>
      </c>
    </row>
    <row r="32" spans="1:10" ht="12.75">
      <c r="A32" s="192" t="s">
        <v>16</v>
      </c>
      <c r="B32" s="193" t="s">
        <v>15</v>
      </c>
      <c r="C32" s="68"/>
      <c r="D32" s="68"/>
      <c r="E32" s="194">
        <f>E31/C31*100</f>
        <v>303.125</v>
      </c>
      <c r="F32" s="194">
        <f>F31/D31*100</f>
        <v>104.1237113402062</v>
      </c>
      <c r="G32" s="194">
        <f>G31/E31*100</f>
        <v>104.1237113402062</v>
      </c>
      <c r="H32" s="194">
        <f>H31/G31*100</f>
        <v>102.97029702970298</v>
      </c>
      <c r="I32" s="194">
        <f>I31/H31*100</f>
        <v>100.96153846153845</v>
      </c>
      <c r="J32" s="194">
        <f>J31/I31*100</f>
        <v>100.95238095238095</v>
      </c>
    </row>
    <row r="33" spans="1:10" ht="36">
      <c r="A33" s="76" t="s">
        <v>539</v>
      </c>
      <c r="B33" s="71" t="s">
        <v>29</v>
      </c>
      <c r="C33" s="69">
        <f>C202</f>
        <v>6</v>
      </c>
      <c r="D33" s="69">
        <f aca="true" t="shared" si="2" ref="D33:J33">D202</f>
        <v>6</v>
      </c>
      <c r="E33" s="69">
        <f t="shared" si="2"/>
        <v>6</v>
      </c>
      <c r="F33" s="69">
        <f t="shared" si="2"/>
        <v>6</v>
      </c>
      <c r="G33" s="69">
        <f t="shared" si="2"/>
        <v>6</v>
      </c>
      <c r="H33" s="69">
        <f t="shared" si="2"/>
        <v>6</v>
      </c>
      <c r="I33" s="69">
        <f t="shared" si="2"/>
        <v>6</v>
      </c>
      <c r="J33" s="69">
        <f t="shared" si="2"/>
        <v>6</v>
      </c>
    </row>
    <row r="34" spans="1:10" ht="12.75">
      <c r="A34" s="192" t="s">
        <v>16</v>
      </c>
      <c r="B34" s="193" t="s">
        <v>15</v>
      </c>
      <c r="C34" s="69"/>
      <c r="D34" s="69"/>
      <c r="E34" s="194">
        <f>E33/C33*100</f>
        <v>100</v>
      </c>
      <c r="F34" s="194">
        <f>F33/D33*100</f>
        <v>100</v>
      </c>
      <c r="G34" s="194">
        <f>G33/E33*100</f>
        <v>100</v>
      </c>
      <c r="H34" s="194">
        <f>H33/G33*100</f>
        <v>100</v>
      </c>
      <c r="I34" s="194">
        <f>I33/H33*100</f>
        <v>100</v>
      </c>
      <c r="J34" s="194">
        <f>J33/I33*100</f>
        <v>100</v>
      </c>
    </row>
    <row r="35" spans="1:10" ht="12.75">
      <c r="A35" s="76" t="s">
        <v>523</v>
      </c>
      <c r="B35" s="71" t="s">
        <v>29</v>
      </c>
      <c r="C35" s="70"/>
      <c r="D35" s="77"/>
      <c r="E35" s="32"/>
      <c r="F35" s="32"/>
      <c r="G35" s="32"/>
      <c r="H35" s="32"/>
      <c r="I35" s="32"/>
      <c r="J35" s="32"/>
    </row>
    <row r="36" spans="1:10" ht="12.75">
      <c r="A36" s="192" t="s">
        <v>16</v>
      </c>
      <c r="B36" s="193" t="s">
        <v>15</v>
      </c>
      <c r="C36" s="70"/>
      <c r="D36" s="77"/>
      <c r="E36" s="194" t="e">
        <f>E35/C35*100</f>
        <v>#DIV/0!</v>
      </c>
      <c r="F36" s="194" t="e">
        <f>F35/D35*100</f>
        <v>#DIV/0!</v>
      </c>
      <c r="G36" s="194" t="e">
        <f>G35/E35*100</f>
        <v>#DIV/0!</v>
      </c>
      <c r="H36" s="194" t="e">
        <f>H35/G35*100</f>
        <v>#DIV/0!</v>
      </c>
      <c r="I36" s="194" t="e">
        <f>I35/H35*100</f>
        <v>#DIV/0!</v>
      </c>
      <c r="J36" s="194" t="e">
        <f>J35/I35*100</f>
        <v>#DIV/0!</v>
      </c>
    </row>
    <row r="37" spans="1:10" ht="29.25" customHeight="1">
      <c r="A37" s="176" t="s">
        <v>524</v>
      </c>
      <c r="B37" s="71" t="s">
        <v>29</v>
      </c>
      <c r="C37" s="70"/>
      <c r="D37" s="77"/>
      <c r="E37" s="32"/>
      <c r="F37" s="32"/>
      <c r="G37" s="32"/>
      <c r="H37" s="32"/>
      <c r="I37" s="32"/>
      <c r="J37" s="32"/>
    </row>
    <row r="38" spans="1:10" ht="29.25" customHeight="1">
      <c r="A38" s="192" t="s">
        <v>16</v>
      </c>
      <c r="B38" s="193" t="s">
        <v>15</v>
      </c>
      <c r="C38" s="70"/>
      <c r="D38" s="77"/>
      <c r="E38" s="194" t="e">
        <f>E37/C37*100</f>
        <v>#DIV/0!</v>
      </c>
      <c r="F38" s="194" t="e">
        <f>F37/D37*100</f>
        <v>#DIV/0!</v>
      </c>
      <c r="G38" s="194" t="e">
        <f>G37/E37*100</f>
        <v>#DIV/0!</v>
      </c>
      <c r="H38" s="194" t="e">
        <f>H37/G37*100</f>
        <v>#DIV/0!</v>
      </c>
      <c r="I38" s="194" t="e">
        <f>I37/H37*100</f>
        <v>#DIV/0!</v>
      </c>
      <c r="J38" s="194" t="e">
        <f>J37/I37*100</f>
        <v>#DIV/0!</v>
      </c>
    </row>
    <row r="39" spans="1:10" ht="24">
      <c r="A39" s="76" t="s">
        <v>536</v>
      </c>
      <c r="B39" s="71" t="s">
        <v>29</v>
      </c>
      <c r="C39" s="70"/>
      <c r="D39" s="77"/>
      <c r="E39" s="32"/>
      <c r="F39" s="32"/>
      <c r="G39" s="32"/>
      <c r="H39" s="32"/>
      <c r="I39" s="32"/>
      <c r="J39" s="32"/>
    </row>
    <row r="40" spans="1:10" ht="12.75">
      <c r="A40" s="192" t="s">
        <v>16</v>
      </c>
      <c r="B40" s="193" t="s">
        <v>15</v>
      </c>
      <c r="C40" s="70"/>
      <c r="D40" s="77"/>
      <c r="E40" s="194" t="e">
        <f>E39/C39*100</f>
        <v>#DIV/0!</v>
      </c>
      <c r="F40" s="194" t="e">
        <f>F39/D39*100</f>
        <v>#DIV/0!</v>
      </c>
      <c r="G40" s="194" t="e">
        <f>G39/E39*100</f>
        <v>#DIV/0!</v>
      </c>
      <c r="H40" s="194" t="e">
        <f>H39/G39*100</f>
        <v>#DIV/0!</v>
      </c>
      <c r="I40" s="194" t="e">
        <f>I39/H39*100</f>
        <v>#DIV/0!</v>
      </c>
      <c r="J40" s="194" t="e">
        <f>J39/I39*100</f>
        <v>#DIV/0!</v>
      </c>
    </row>
    <row r="41" spans="1:10" ht="12.75">
      <c r="A41" s="76" t="s">
        <v>525</v>
      </c>
      <c r="B41" s="71"/>
      <c r="C41" s="70"/>
      <c r="D41" s="77"/>
      <c r="E41" s="32"/>
      <c r="F41" s="32"/>
      <c r="G41" s="32"/>
      <c r="H41" s="32"/>
      <c r="I41" s="32"/>
      <c r="J41" s="32"/>
    </row>
    <row r="42" spans="1:10" ht="12.75">
      <c r="A42" s="192" t="s">
        <v>16</v>
      </c>
      <c r="B42" s="193" t="s">
        <v>15</v>
      </c>
      <c r="C42" s="70"/>
      <c r="D42" s="77"/>
      <c r="E42" s="194" t="e">
        <f>E41/C41*100</f>
        <v>#DIV/0!</v>
      </c>
      <c r="F42" s="194" t="e">
        <f>F41/D41*100</f>
        <v>#DIV/0!</v>
      </c>
      <c r="G42" s="194" t="e">
        <f>G41/E41*100</f>
        <v>#DIV/0!</v>
      </c>
      <c r="H42" s="194" t="e">
        <f>H41/G41*100</f>
        <v>#DIV/0!</v>
      </c>
      <c r="I42" s="194" t="e">
        <f>I41/H41*100</f>
        <v>#DIV/0!</v>
      </c>
      <c r="J42" s="194" t="e">
        <f>J41/I41*100</f>
        <v>#DIV/0!</v>
      </c>
    </row>
    <row r="43" spans="1:10" ht="24">
      <c r="A43" s="76" t="s">
        <v>526</v>
      </c>
      <c r="B43" s="71" t="s">
        <v>29</v>
      </c>
      <c r="C43" s="70"/>
      <c r="D43" s="77"/>
      <c r="E43" s="32"/>
      <c r="F43" s="32"/>
      <c r="G43" s="32"/>
      <c r="H43" s="32"/>
      <c r="I43" s="32"/>
      <c r="J43" s="32"/>
    </row>
    <row r="44" spans="1:10" ht="12.75">
      <c r="A44" s="192" t="s">
        <v>16</v>
      </c>
      <c r="B44" s="193" t="s">
        <v>15</v>
      </c>
      <c r="C44" s="70"/>
      <c r="D44" s="77"/>
      <c r="E44" s="194" t="e">
        <f>E43/C43*100</f>
        <v>#DIV/0!</v>
      </c>
      <c r="F44" s="194" t="e">
        <f>F43/D43*100</f>
        <v>#DIV/0!</v>
      </c>
      <c r="G44" s="194" t="e">
        <f>G43/E43*100</f>
        <v>#DIV/0!</v>
      </c>
      <c r="H44" s="194" t="e">
        <f>H43/G43*100</f>
        <v>#DIV/0!</v>
      </c>
      <c r="I44" s="194" t="e">
        <f>I43/H43*100</f>
        <v>#DIV/0!</v>
      </c>
      <c r="J44" s="194" t="e">
        <f>J43/I43*100</f>
        <v>#DIV/0!</v>
      </c>
    </row>
    <row r="45" spans="1:10" ht="24">
      <c r="A45" s="176" t="s">
        <v>528</v>
      </c>
      <c r="B45" s="71" t="s">
        <v>29</v>
      </c>
      <c r="C45" s="70"/>
      <c r="D45" s="77"/>
      <c r="E45" s="32"/>
      <c r="F45" s="32"/>
      <c r="G45" s="32"/>
      <c r="H45" s="32"/>
      <c r="I45" s="32"/>
      <c r="J45" s="32"/>
    </row>
    <row r="46" spans="1:10" ht="12.75">
      <c r="A46" s="192" t="s">
        <v>16</v>
      </c>
      <c r="B46" s="193" t="s">
        <v>15</v>
      </c>
      <c r="C46" s="70"/>
      <c r="D46" s="77"/>
      <c r="E46" s="194" t="e">
        <f>E45/C45*100</f>
        <v>#DIV/0!</v>
      </c>
      <c r="F46" s="194" t="e">
        <f>F45/D45*100</f>
        <v>#DIV/0!</v>
      </c>
      <c r="G46" s="194" t="e">
        <f>G45/E45*100</f>
        <v>#DIV/0!</v>
      </c>
      <c r="H46" s="194" t="e">
        <f>H45/G45*100</f>
        <v>#DIV/0!</v>
      </c>
      <c r="I46" s="194" t="e">
        <f>I45/H45*100</f>
        <v>#DIV/0!</v>
      </c>
      <c r="J46" s="194" t="e">
        <f>J45/I45*100</f>
        <v>#DIV/0!</v>
      </c>
    </row>
    <row r="47" spans="1:10" ht="24">
      <c r="A47" s="76" t="s">
        <v>527</v>
      </c>
      <c r="B47" s="71" t="s">
        <v>29</v>
      </c>
      <c r="C47" s="70"/>
      <c r="D47" s="77"/>
      <c r="E47" s="32"/>
      <c r="F47" s="32"/>
      <c r="G47" s="32"/>
      <c r="H47" s="32"/>
      <c r="I47" s="32"/>
      <c r="J47" s="32"/>
    </row>
    <row r="48" spans="1:10" ht="12.75">
      <c r="A48" s="192" t="s">
        <v>16</v>
      </c>
      <c r="B48" s="193" t="s">
        <v>15</v>
      </c>
      <c r="C48" s="70"/>
      <c r="D48" s="77"/>
      <c r="E48" s="194" t="e">
        <f>E47/C47*100</f>
        <v>#DIV/0!</v>
      </c>
      <c r="F48" s="194" t="e">
        <f>F47/D47*100</f>
        <v>#DIV/0!</v>
      </c>
      <c r="G48" s="194" t="e">
        <f>G47/E47*100</f>
        <v>#DIV/0!</v>
      </c>
      <c r="H48" s="194" t="e">
        <f>H47/G47*100</f>
        <v>#DIV/0!</v>
      </c>
      <c r="I48" s="194" t="e">
        <f>I47/H47*100</f>
        <v>#DIV/0!</v>
      </c>
      <c r="J48" s="194" t="e">
        <f>J47/I47*100</f>
        <v>#DIV/0!</v>
      </c>
    </row>
    <row r="49" spans="1:10" ht="36">
      <c r="A49" s="76" t="s">
        <v>529</v>
      </c>
      <c r="B49" s="71" t="s">
        <v>29</v>
      </c>
      <c r="C49" s="70">
        <f>C218</f>
        <v>14</v>
      </c>
      <c r="D49" s="70">
        <f aca="true" t="shared" si="3" ref="D49:J49">D218</f>
        <v>13</v>
      </c>
      <c r="E49" s="70">
        <f t="shared" si="3"/>
        <v>13</v>
      </c>
      <c r="F49" s="70">
        <f t="shared" si="3"/>
        <v>13</v>
      </c>
      <c r="G49" s="70">
        <f t="shared" si="3"/>
        <v>13</v>
      </c>
      <c r="H49" s="70">
        <f t="shared" si="3"/>
        <v>13</v>
      </c>
      <c r="I49" s="70">
        <f t="shared" si="3"/>
        <v>13</v>
      </c>
      <c r="J49" s="70">
        <f t="shared" si="3"/>
        <v>13</v>
      </c>
    </row>
    <row r="50" spans="1:10" ht="12.75">
      <c r="A50" s="192" t="s">
        <v>16</v>
      </c>
      <c r="B50" s="193" t="s">
        <v>15</v>
      </c>
      <c r="C50" s="70"/>
      <c r="D50" s="77"/>
      <c r="E50" s="194">
        <f>E49/C49*100</f>
        <v>92.85714285714286</v>
      </c>
      <c r="F50" s="194">
        <f>F49/D49*100</f>
        <v>100</v>
      </c>
      <c r="G50" s="194">
        <f>G49/E49*100</f>
        <v>100</v>
      </c>
      <c r="H50" s="194">
        <f>H49/G49*100</f>
        <v>100</v>
      </c>
      <c r="I50" s="194">
        <f>I49/H49*100</f>
        <v>100</v>
      </c>
      <c r="J50" s="194">
        <f>J49/I49*100</f>
        <v>100</v>
      </c>
    </row>
    <row r="51" spans="1:10" ht="12.75">
      <c r="A51" s="76" t="s">
        <v>530</v>
      </c>
      <c r="B51" s="71" t="s">
        <v>29</v>
      </c>
      <c r="C51" s="70">
        <f>C206+C208+C210</f>
        <v>67</v>
      </c>
      <c r="D51" s="70">
        <f aca="true" t="shared" si="4" ref="D51:J51">D206+D208+D210</f>
        <v>72</v>
      </c>
      <c r="E51" s="70">
        <f t="shared" si="4"/>
        <v>72</v>
      </c>
      <c r="F51" s="70">
        <f t="shared" si="4"/>
        <v>72</v>
      </c>
      <c r="G51" s="70">
        <f t="shared" si="4"/>
        <v>72</v>
      </c>
      <c r="H51" s="70">
        <f t="shared" si="4"/>
        <v>72</v>
      </c>
      <c r="I51" s="70">
        <f t="shared" si="4"/>
        <v>72</v>
      </c>
      <c r="J51" s="70">
        <f t="shared" si="4"/>
        <v>72</v>
      </c>
    </row>
    <row r="52" spans="1:10" ht="12.75">
      <c r="A52" s="192" t="s">
        <v>16</v>
      </c>
      <c r="B52" s="193" t="s">
        <v>15</v>
      </c>
      <c r="C52" s="70"/>
      <c r="D52" s="77"/>
      <c r="E52" s="194">
        <f>E51/C51*100</f>
        <v>107.46268656716418</v>
      </c>
      <c r="F52" s="194">
        <f>F51/D51*100</f>
        <v>100</v>
      </c>
      <c r="G52" s="194">
        <f>G51/E51*100</f>
        <v>100</v>
      </c>
      <c r="H52" s="194">
        <f>H51/G51*100</f>
        <v>100</v>
      </c>
      <c r="I52" s="194">
        <f>I51/H51*100</f>
        <v>100</v>
      </c>
      <c r="J52" s="194">
        <f>J51/I51*100</f>
        <v>100</v>
      </c>
    </row>
    <row r="53" spans="1:10" ht="36">
      <c r="A53" s="76" t="s">
        <v>531</v>
      </c>
      <c r="B53" s="71" t="s">
        <v>29</v>
      </c>
      <c r="C53" s="70">
        <f>C212+C214</f>
        <v>15</v>
      </c>
      <c r="D53" s="70">
        <f aca="true" t="shared" si="5" ref="D53:J53">D212+D214</f>
        <v>15</v>
      </c>
      <c r="E53" s="70">
        <f t="shared" si="5"/>
        <v>15</v>
      </c>
      <c r="F53" s="70">
        <f t="shared" si="5"/>
        <v>15</v>
      </c>
      <c r="G53" s="70">
        <f t="shared" si="5"/>
        <v>15</v>
      </c>
      <c r="H53" s="70">
        <f t="shared" si="5"/>
        <v>15</v>
      </c>
      <c r="I53" s="70">
        <f t="shared" si="5"/>
        <v>15</v>
      </c>
      <c r="J53" s="70">
        <f t="shared" si="5"/>
        <v>15</v>
      </c>
    </row>
    <row r="54" spans="1:10" ht="12.75">
      <c r="A54" s="192" t="s">
        <v>16</v>
      </c>
      <c r="B54" s="193" t="s">
        <v>15</v>
      </c>
      <c r="C54" s="70"/>
      <c r="D54" s="70"/>
      <c r="E54" s="194">
        <f>E53/C53*100</f>
        <v>100</v>
      </c>
      <c r="F54" s="194">
        <f>F53/D53*100</f>
        <v>100</v>
      </c>
      <c r="G54" s="194">
        <f>G53/E53*100</f>
        <v>100</v>
      </c>
      <c r="H54" s="194">
        <f>H53/G53*100</f>
        <v>100</v>
      </c>
      <c r="I54" s="194">
        <f>I53/H53*100</f>
        <v>100</v>
      </c>
      <c r="J54" s="194">
        <f>J53/I53*100</f>
        <v>100</v>
      </c>
    </row>
    <row r="55" spans="1:10" ht="36">
      <c r="A55" s="177" t="s">
        <v>532</v>
      </c>
      <c r="B55" s="71" t="s">
        <v>29</v>
      </c>
      <c r="C55" s="181">
        <f>C216</f>
        <v>4</v>
      </c>
      <c r="D55" s="181">
        <f aca="true" t="shared" si="6" ref="D55:J55">D216</f>
        <v>4</v>
      </c>
      <c r="E55" s="181">
        <f t="shared" si="6"/>
        <v>4</v>
      </c>
      <c r="F55" s="181">
        <f t="shared" si="6"/>
        <v>4</v>
      </c>
      <c r="G55" s="181">
        <f t="shared" si="6"/>
        <v>4</v>
      </c>
      <c r="H55" s="181">
        <f t="shared" si="6"/>
        <v>4</v>
      </c>
      <c r="I55" s="181">
        <f t="shared" si="6"/>
        <v>4</v>
      </c>
      <c r="J55" s="181">
        <f t="shared" si="6"/>
        <v>4</v>
      </c>
    </row>
    <row r="56" spans="1:10" ht="12.75">
      <c r="A56" s="192" t="s">
        <v>16</v>
      </c>
      <c r="B56" s="193" t="s">
        <v>15</v>
      </c>
      <c r="C56" s="181"/>
      <c r="D56" s="182"/>
      <c r="E56" s="194">
        <f>E55/C55*100</f>
        <v>100</v>
      </c>
      <c r="F56" s="194">
        <f>F55/D55*100</f>
        <v>100</v>
      </c>
      <c r="G56" s="194">
        <f>G55/E55*100</f>
        <v>100</v>
      </c>
      <c r="H56" s="194">
        <f>H55/G55*100</f>
        <v>100</v>
      </c>
      <c r="I56" s="194">
        <f>I55/H55*100</f>
        <v>100</v>
      </c>
      <c r="J56" s="194">
        <f>J55/I55*100</f>
        <v>100</v>
      </c>
    </row>
    <row r="57" spans="1:10" ht="16.5" customHeight="1">
      <c r="A57" s="197" t="s">
        <v>543</v>
      </c>
      <c r="B57" s="71" t="s">
        <v>29</v>
      </c>
      <c r="C57" s="181"/>
      <c r="D57" s="182"/>
      <c r="E57" s="194"/>
      <c r="F57" s="194"/>
      <c r="G57" s="194"/>
      <c r="H57" s="194"/>
      <c r="I57" s="194"/>
      <c r="J57" s="194"/>
    </row>
    <row r="58" spans="1:10" ht="12.75">
      <c r="A58" s="192" t="s">
        <v>16</v>
      </c>
      <c r="B58" s="193" t="s">
        <v>15</v>
      </c>
      <c r="C58" s="181"/>
      <c r="D58" s="182"/>
      <c r="E58" s="194" t="e">
        <f>E57/C57*100</f>
        <v>#DIV/0!</v>
      </c>
      <c r="F58" s="194" t="e">
        <f>F57/D57*100</f>
        <v>#DIV/0!</v>
      </c>
      <c r="G58" s="194" t="e">
        <f>G57/E57*100</f>
        <v>#DIV/0!</v>
      </c>
      <c r="H58" s="194" t="e">
        <f>H57/G57*100</f>
        <v>#DIV/0!</v>
      </c>
      <c r="I58" s="194" t="e">
        <f>I57/H57*100</f>
        <v>#DIV/0!</v>
      </c>
      <c r="J58" s="194" t="e">
        <f>J57/I57*100</f>
        <v>#DIV/0!</v>
      </c>
    </row>
    <row r="59" spans="1:10" ht="38.25">
      <c r="A59" s="79" t="s">
        <v>39</v>
      </c>
      <c r="B59" s="172" t="s">
        <v>29</v>
      </c>
      <c r="C59" s="70">
        <f>C49+C51+C53+C55</f>
        <v>100</v>
      </c>
      <c r="D59" s="70">
        <f aca="true" t="shared" si="7" ref="D59:J59">D49+D51+D53+D55</f>
        <v>104</v>
      </c>
      <c r="E59" s="70">
        <f t="shared" si="7"/>
        <v>104</v>
      </c>
      <c r="F59" s="70">
        <f t="shared" si="7"/>
        <v>104</v>
      </c>
      <c r="G59" s="70">
        <f t="shared" si="7"/>
        <v>104</v>
      </c>
      <c r="H59" s="70">
        <f t="shared" si="7"/>
        <v>104</v>
      </c>
      <c r="I59" s="70">
        <f t="shared" si="7"/>
        <v>104</v>
      </c>
      <c r="J59" s="70">
        <f t="shared" si="7"/>
        <v>104</v>
      </c>
    </row>
    <row r="60" spans="1:10" ht="12.75">
      <c r="A60" s="191" t="s">
        <v>16</v>
      </c>
      <c r="B60" s="190" t="s">
        <v>15</v>
      </c>
      <c r="C60" s="70"/>
      <c r="D60" s="77"/>
      <c r="E60" s="194">
        <f>E59/C59*100</f>
        <v>104</v>
      </c>
      <c r="F60" s="194">
        <f>F59/D59*100</f>
        <v>100</v>
      </c>
      <c r="G60" s="194">
        <f>G59/E59*100</f>
        <v>100</v>
      </c>
      <c r="H60" s="194">
        <f>H59/G59*100</f>
        <v>100</v>
      </c>
      <c r="I60" s="194">
        <f>I59/H59*100</f>
        <v>100</v>
      </c>
      <c r="J60" s="194">
        <f>J59/I59*100</f>
        <v>100</v>
      </c>
    </row>
    <row r="61" spans="1:10" ht="25.5">
      <c r="A61" s="79" t="s">
        <v>36</v>
      </c>
      <c r="B61" s="172" t="s">
        <v>29</v>
      </c>
      <c r="C61" s="70">
        <f>C49</f>
        <v>14</v>
      </c>
      <c r="D61" s="70">
        <f aca="true" t="shared" si="8" ref="D61:J61">D49</f>
        <v>13</v>
      </c>
      <c r="E61" s="70">
        <f t="shared" si="8"/>
        <v>13</v>
      </c>
      <c r="F61" s="70">
        <f t="shared" si="8"/>
        <v>13</v>
      </c>
      <c r="G61" s="70">
        <f t="shared" si="8"/>
        <v>13</v>
      </c>
      <c r="H61" s="70">
        <f t="shared" si="8"/>
        <v>13</v>
      </c>
      <c r="I61" s="70">
        <f t="shared" si="8"/>
        <v>13</v>
      </c>
      <c r="J61" s="70">
        <f t="shared" si="8"/>
        <v>13</v>
      </c>
    </row>
    <row r="62" spans="1:10" ht="12.75">
      <c r="A62" s="191" t="s">
        <v>16</v>
      </c>
      <c r="B62" s="190" t="s">
        <v>15</v>
      </c>
      <c r="C62" s="70"/>
      <c r="D62" s="77"/>
      <c r="E62" s="194">
        <f>E61/C61*100</f>
        <v>92.85714285714286</v>
      </c>
      <c r="F62" s="194">
        <f>F61/D61*100</f>
        <v>100</v>
      </c>
      <c r="G62" s="194">
        <f>G61/E61*100</f>
        <v>100</v>
      </c>
      <c r="H62" s="194">
        <f>H61/G61*100</f>
        <v>100</v>
      </c>
      <c r="I62" s="194">
        <f>I61/H61*100</f>
        <v>100</v>
      </c>
      <c r="J62" s="194">
        <f>J61/I61*100</f>
        <v>100</v>
      </c>
    </row>
    <row r="63" spans="1:10" ht="12.75">
      <c r="A63" s="80"/>
      <c r="B63" s="73"/>
      <c r="C63" s="32"/>
      <c r="D63" s="68"/>
      <c r="E63" s="32"/>
      <c r="F63" s="32"/>
      <c r="G63" s="32"/>
      <c r="H63" s="32"/>
      <c r="I63" s="32"/>
      <c r="J63" s="32"/>
    </row>
    <row r="64" spans="1:10" ht="12.75">
      <c r="A64" s="74" t="s">
        <v>6</v>
      </c>
      <c r="B64" s="73"/>
      <c r="C64" s="68"/>
      <c r="D64" s="68"/>
      <c r="E64" s="68"/>
      <c r="F64" s="68"/>
      <c r="G64" s="68"/>
      <c r="H64" s="68"/>
      <c r="I64" s="68"/>
      <c r="J64" s="68"/>
    </row>
    <row r="65" spans="1:10" ht="12.75">
      <c r="A65" s="74" t="s">
        <v>7</v>
      </c>
      <c r="B65" s="75" t="s">
        <v>10</v>
      </c>
      <c r="C65" s="81">
        <f>(C226+C228+C230+C232+C234+C236+C238+C240+C242+C244+C246+C248+C250)/13</f>
        <v>17252.48</v>
      </c>
      <c r="D65" s="81">
        <f aca="true" t="shared" si="9" ref="D65:J65">(D226+D228+D230+D232+D234+D236+D238+D240+D242+D244+D246+D248+D250)/13</f>
        <v>23750.601538461535</v>
      </c>
      <c r="E65" s="81">
        <f t="shared" si="9"/>
        <v>23750.601538461535</v>
      </c>
      <c r="F65" s="81">
        <f t="shared" si="9"/>
        <v>20797.812307692308</v>
      </c>
      <c r="G65" s="81">
        <f t="shared" si="9"/>
        <v>20797.812307692308</v>
      </c>
      <c r="H65" s="81">
        <f t="shared" si="9"/>
        <v>21241.92769230769</v>
      </c>
      <c r="I65" s="81">
        <f t="shared" si="9"/>
        <v>21722.404615384618</v>
      </c>
      <c r="J65" s="81">
        <f t="shared" si="9"/>
        <v>22099.273846153847</v>
      </c>
    </row>
    <row r="66" spans="1:10" ht="12.75">
      <c r="A66" s="82" t="s">
        <v>16</v>
      </c>
      <c r="B66" s="75" t="s">
        <v>15</v>
      </c>
      <c r="C66" s="83"/>
      <c r="D66" s="83"/>
      <c r="E66" s="81">
        <f>E65/C65*100</f>
        <v>137.66485478297344</v>
      </c>
      <c r="F66" s="81">
        <f>F65/D65*100</f>
        <v>87.56751812796192</v>
      </c>
      <c r="G66" s="81">
        <f>G65/E65*100</f>
        <v>87.56751812796192</v>
      </c>
      <c r="H66" s="81">
        <f>H65/G65*100</f>
        <v>102.13539471385229</v>
      </c>
      <c r="I66" s="81">
        <f>I65/H65*100</f>
        <v>102.26192711902942</v>
      </c>
      <c r="J66" s="81">
        <f>J65/I65*100</f>
        <v>101.7349332978648</v>
      </c>
    </row>
    <row r="67" spans="1:10" ht="12.75">
      <c r="A67" s="78" t="s">
        <v>3</v>
      </c>
      <c r="B67" s="78"/>
      <c r="C67" s="81"/>
      <c r="D67" s="81"/>
      <c r="E67" s="81"/>
      <c r="F67" s="81"/>
      <c r="G67" s="81"/>
      <c r="H67" s="81"/>
      <c r="I67" s="81"/>
      <c r="J67" s="81"/>
    </row>
    <row r="68" spans="1:10" ht="24">
      <c r="A68" s="76" t="s">
        <v>537</v>
      </c>
      <c r="B68" s="71" t="s">
        <v>10</v>
      </c>
      <c r="C68" s="81">
        <f aca="true" t="shared" si="10" ref="C68:J68">C70</f>
        <v>14681.25</v>
      </c>
      <c r="D68" s="81">
        <f t="shared" si="10"/>
        <v>18180.5</v>
      </c>
      <c r="E68" s="81">
        <f t="shared" si="10"/>
        <v>18180.5</v>
      </c>
      <c r="F68" s="81">
        <f t="shared" si="10"/>
        <v>18730.25</v>
      </c>
      <c r="G68" s="81">
        <f t="shared" si="10"/>
        <v>18730.25</v>
      </c>
      <c r="H68" s="81">
        <f t="shared" si="10"/>
        <v>18652</v>
      </c>
      <c r="I68" s="81">
        <f t="shared" si="10"/>
        <v>19060.75</v>
      </c>
      <c r="J68" s="81">
        <f t="shared" si="10"/>
        <v>19415</v>
      </c>
    </row>
    <row r="69" spans="1:10" ht="12.75">
      <c r="A69" s="178" t="s">
        <v>16</v>
      </c>
      <c r="B69" s="71"/>
      <c r="C69" s="81"/>
      <c r="D69" s="81"/>
      <c r="E69" s="32">
        <f>E68/C68*100</f>
        <v>123.8348233290762</v>
      </c>
      <c r="F69" s="32">
        <f>F68/D68*100</f>
        <v>103.02384422870658</v>
      </c>
      <c r="G69" s="32">
        <f>G68/E68*100</f>
        <v>103.02384422870658</v>
      </c>
      <c r="H69" s="32">
        <f>H68/G68*100</f>
        <v>99.58222661203135</v>
      </c>
      <c r="I69" s="32">
        <f>I68/H68*100</f>
        <v>102.19145399957111</v>
      </c>
      <c r="J69" s="32">
        <f>J68/I68*100</f>
        <v>101.85853127500228</v>
      </c>
    </row>
    <row r="70" spans="1:10" ht="48.75" customHeight="1">
      <c r="A70" s="76" t="s">
        <v>518</v>
      </c>
      <c r="B70" s="71" t="s">
        <v>10</v>
      </c>
      <c r="C70" s="83">
        <f>(C226+C228+C230+C232)/4</f>
        <v>14681.25</v>
      </c>
      <c r="D70" s="83">
        <f aca="true" t="shared" si="11" ref="D70:J70">(D226+D228+D230+D232)/4</f>
        <v>18180.5</v>
      </c>
      <c r="E70" s="83">
        <f t="shared" si="11"/>
        <v>18180.5</v>
      </c>
      <c r="F70" s="83">
        <f t="shared" si="11"/>
        <v>18730.25</v>
      </c>
      <c r="G70" s="83">
        <f t="shared" si="11"/>
        <v>18730.25</v>
      </c>
      <c r="H70" s="83">
        <f t="shared" si="11"/>
        <v>18652</v>
      </c>
      <c r="I70" s="83">
        <f t="shared" si="11"/>
        <v>19060.75</v>
      </c>
      <c r="J70" s="83">
        <f t="shared" si="11"/>
        <v>19415</v>
      </c>
    </row>
    <row r="71" spans="1:10" ht="12.75">
      <c r="A71" s="92" t="s">
        <v>16</v>
      </c>
      <c r="B71" s="71"/>
      <c r="C71" s="81"/>
      <c r="D71" s="81"/>
      <c r="E71" s="32">
        <f>E70/C70*100</f>
        <v>123.8348233290762</v>
      </c>
      <c r="F71" s="32">
        <f>F70/D70*100</f>
        <v>103.02384422870658</v>
      </c>
      <c r="G71" s="32">
        <f>G70/E70*100</f>
        <v>103.02384422870658</v>
      </c>
      <c r="H71" s="32">
        <f>H70/G70*100</f>
        <v>99.58222661203135</v>
      </c>
      <c r="I71" s="32">
        <f>I70/H70*100</f>
        <v>102.19145399957111</v>
      </c>
      <c r="J71" s="32">
        <f>J70/I70*100</f>
        <v>101.85853127500228</v>
      </c>
    </row>
    <row r="72" spans="1:10" ht="12.75">
      <c r="A72" s="76" t="s">
        <v>519</v>
      </c>
      <c r="B72" s="71" t="s">
        <v>10</v>
      </c>
      <c r="C72" s="84"/>
      <c r="D72" s="84"/>
      <c r="E72" s="32"/>
      <c r="F72" s="32"/>
      <c r="G72" s="32"/>
      <c r="H72" s="32"/>
      <c r="I72" s="32"/>
      <c r="J72" s="32"/>
    </row>
    <row r="73" spans="1:10" ht="12.75">
      <c r="A73" s="92" t="s">
        <v>16</v>
      </c>
      <c r="B73" s="71" t="s">
        <v>15</v>
      </c>
      <c r="C73" s="81"/>
      <c r="D73" s="81"/>
      <c r="E73" s="32" t="e">
        <f>E72/C72*100</f>
        <v>#DIV/0!</v>
      </c>
      <c r="F73" s="32" t="e">
        <f>F72/D72*100</f>
        <v>#DIV/0!</v>
      </c>
      <c r="G73" s="32" t="e">
        <f>G72/E72*100</f>
        <v>#DIV/0!</v>
      </c>
      <c r="H73" s="32" t="e">
        <f>H72/G72*100</f>
        <v>#DIV/0!</v>
      </c>
      <c r="I73" s="32" t="e">
        <f>I72/H72*100</f>
        <v>#DIV/0!</v>
      </c>
      <c r="J73" s="32" t="e">
        <f>J72/I72*100</f>
        <v>#DIV/0!</v>
      </c>
    </row>
    <row r="74" spans="1:10" ht="12.75">
      <c r="A74" s="76" t="s">
        <v>533</v>
      </c>
      <c r="B74" s="71" t="s">
        <v>10</v>
      </c>
      <c r="C74" s="85"/>
      <c r="D74" s="85"/>
      <c r="E74" s="32"/>
      <c r="F74" s="32"/>
      <c r="G74" s="32"/>
      <c r="H74" s="32"/>
      <c r="I74" s="32"/>
      <c r="J74" s="32"/>
    </row>
    <row r="75" spans="1:10" ht="12.75">
      <c r="A75" s="92" t="s">
        <v>16</v>
      </c>
      <c r="B75" s="71" t="s">
        <v>15</v>
      </c>
      <c r="C75" s="81"/>
      <c r="D75" s="81"/>
      <c r="E75" s="32" t="e">
        <f>E74/C74*100</f>
        <v>#DIV/0!</v>
      </c>
      <c r="F75" s="32" t="e">
        <f>F74/D74*100</f>
        <v>#DIV/0!</v>
      </c>
      <c r="G75" s="32" t="e">
        <f>G74/E74*100</f>
        <v>#DIV/0!</v>
      </c>
      <c r="H75" s="32" t="e">
        <f>H74/G74*100</f>
        <v>#DIV/0!</v>
      </c>
      <c r="I75" s="32" t="e">
        <f>I74/H74*100</f>
        <v>#DIV/0!</v>
      </c>
      <c r="J75" s="32" t="e">
        <f>J74/I74*100</f>
        <v>#DIV/0!</v>
      </c>
    </row>
    <row r="76" spans="1:10" ht="12.75">
      <c r="A76" s="76" t="s">
        <v>534</v>
      </c>
      <c r="B76" s="71" t="s">
        <v>10</v>
      </c>
      <c r="C76" s="85"/>
      <c r="D76" s="83"/>
      <c r="E76" s="32"/>
      <c r="F76" s="32"/>
      <c r="G76" s="32"/>
      <c r="H76" s="32"/>
      <c r="I76" s="32"/>
      <c r="J76" s="32"/>
    </row>
    <row r="77" spans="1:10" ht="12.75">
      <c r="A77" s="92" t="s">
        <v>16</v>
      </c>
      <c r="B77" s="71" t="s">
        <v>15</v>
      </c>
      <c r="C77" s="81"/>
      <c r="D77" s="81"/>
      <c r="E77" s="32" t="e">
        <f>E76/C76*100</f>
        <v>#DIV/0!</v>
      </c>
      <c r="F77" s="32" t="e">
        <f>F76/D76*100</f>
        <v>#DIV/0!</v>
      </c>
      <c r="G77" s="32" t="e">
        <f>G76/E76*100</f>
        <v>#DIV/0!</v>
      </c>
      <c r="H77" s="32" t="e">
        <f>H76/G76*100</f>
        <v>#DIV/0!</v>
      </c>
      <c r="I77" s="32" t="e">
        <f>I76/H76*100</f>
        <v>#DIV/0!</v>
      </c>
      <c r="J77" s="32" t="e">
        <f>J76/I76*100</f>
        <v>#DIV/0!</v>
      </c>
    </row>
    <row r="78" spans="1:10" ht="39" customHeight="1">
      <c r="A78" s="175" t="s">
        <v>520</v>
      </c>
      <c r="B78" s="71" t="s">
        <v>10</v>
      </c>
      <c r="C78" s="85"/>
      <c r="D78" s="85"/>
      <c r="E78" s="32"/>
      <c r="F78" s="32"/>
      <c r="G78" s="32"/>
      <c r="H78" s="32"/>
      <c r="I78" s="32"/>
      <c r="J78" s="32"/>
    </row>
    <row r="79" spans="1:10" ht="12.75">
      <c r="A79" s="92" t="s">
        <v>16</v>
      </c>
      <c r="B79" s="71" t="s">
        <v>15</v>
      </c>
      <c r="C79" s="81"/>
      <c r="D79" s="81"/>
      <c r="E79" s="32" t="e">
        <f>E78/C78*100</f>
        <v>#DIV/0!</v>
      </c>
      <c r="F79" s="32" t="e">
        <f>F78/D78*100</f>
        <v>#DIV/0!</v>
      </c>
      <c r="G79" s="32" t="e">
        <f>G78/E78*100</f>
        <v>#DIV/0!</v>
      </c>
      <c r="H79" s="32" t="e">
        <f>H78/G78*100</f>
        <v>#DIV/0!</v>
      </c>
      <c r="I79" s="32" t="e">
        <f>I78/H78*100</f>
        <v>#DIV/0!</v>
      </c>
      <c r="J79" s="32" t="e">
        <f>J78/I78*100</f>
        <v>#DIV/0!</v>
      </c>
    </row>
    <row r="80" spans="1:10" ht="48">
      <c r="A80" s="76" t="s">
        <v>521</v>
      </c>
      <c r="B80" s="71" t="s">
        <v>10</v>
      </c>
      <c r="C80" s="83"/>
      <c r="D80" s="83"/>
      <c r="E80" s="32"/>
      <c r="F80" s="32"/>
      <c r="G80" s="32"/>
      <c r="H80" s="32"/>
      <c r="I80" s="32"/>
      <c r="J80" s="32"/>
    </row>
    <row r="81" spans="1:10" ht="12.75">
      <c r="A81" s="92" t="s">
        <v>16</v>
      </c>
      <c r="B81" s="71" t="s">
        <v>15</v>
      </c>
      <c r="C81" s="81"/>
      <c r="D81" s="81"/>
      <c r="E81" s="32" t="e">
        <f>E80/C80*100</f>
        <v>#DIV/0!</v>
      </c>
      <c r="F81" s="32" t="e">
        <f>F80/D80*100</f>
        <v>#DIV/0!</v>
      </c>
      <c r="G81" s="32" t="e">
        <f>G80/E80*100</f>
        <v>#DIV/0!</v>
      </c>
      <c r="H81" s="32" t="e">
        <f>H80/G80*100</f>
        <v>#DIV/0!</v>
      </c>
      <c r="I81" s="32" t="e">
        <f>I80/H80*100</f>
        <v>#DIV/0!</v>
      </c>
      <c r="J81" s="32" t="e">
        <f>J80/I80*100</f>
        <v>#DIV/0!</v>
      </c>
    </row>
    <row r="82" spans="1:10" ht="12.75">
      <c r="A82" s="76" t="s">
        <v>535</v>
      </c>
      <c r="B82" s="71" t="s">
        <v>10</v>
      </c>
      <c r="C82" s="85"/>
      <c r="D82" s="85"/>
      <c r="E82" s="32"/>
      <c r="F82" s="32"/>
      <c r="G82" s="32"/>
      <c r="H82" s="32"/>
      <c r="I82" s="32"/>
      <c r="J82" s="32"/>
    </row>
    <row r="83" spans="1:10" ht="12.75">
      <c r="A83" s="92" t="s">
        <v>16</v>
      </c>
      <c r="B83" s="71" t="s">
        <v>15</v>
      </c>
      <c r="C83" s="81"/>
      <c r="D83" s="81"/>
      <c r="E83" s="32" t="e">
        <f>E82/C82*100</f>
        <v>#DIV/0!</v>
      </c>
      <c r="F83" s="32" t="e">
        <f>F82/D82*100</f>
        <v>#DIV/0!</v>
      </c>
      <c r="G83" s="32" t="e">
        <f>G82/E82*100</f>
        <v>#DIV/0!</v>
      </c>
      <c r="H83" s="32" t="e">
        <f>H82/G82*100</f>
        <v>#DIV/0!</v>
      </c>
      <c r="I83" s="32" t="e">
        <f>I82/H82*100</f>
        <v>#DIV/0!</v>
      </c>
      <c r="J83" s="32" t="e">
        <f>J82/I82*100</f>
        <v>#DIV/0!</v>
      </c>
    </row>
    <row r="84" spans="1:10" ht="36">
      <c r="A84" s="176" t="s">
        <v>522</v>
      </c>
      <c r="B84" s="71" t="s">
        <v>10</v>
      </c>
      <c r="C84" s="83">
        <f>(C87+C89)/2</f>
        <v>21464</v>
      </c>
      <c r="D84" s="83">
        <f aca="true" t="shared" si="12" ref="D84:J84">(D87+D89)/2</f>
        <v>46245.65</v>
      </c>
      <c r="E84" s="83">
        <f t="shared" si="12"/>
        <v>46245.65</v>
      </c>
      <c r="F84" s="83">
        <f t="shared" si="12"/>
        <v>23837.5</v>
      </c>
      <c r="G84" s="83">
        <f t="shared" si="12"/>
        <v>23837.5</v>
      </c>
      <c r="H84" s="83">
        <f t="shared" si="12"/>
        <v>24219.5</v>
      </c>
      <c r="I84" s="83">
        <f t="shared" si="12"/>
        <v>24611.1</v>
      </c>
      <c r="J84" s="83">
        <f t="shared" si="12"/>
        <v>25013.25</v>
      </c>
    </row>
    <row r="85" spans="1:10" ht="12.75">
      <c r="A85" s="92" t="s">
        <v>16</v>
      </c>
      <c r="B85" s="71" t="s">
        <v>15</v>
      </c>
      <c r="C85" s="83"/>
      <c r="D85" s="83"/>
      <c r="E85" s="32">
        <f>E84/C84*100</f>
        <v>215.45681140514353</v>
      </c>
      <c r="F85" s="32">
        <f>F84/D84*100</f>
        <v>51.54538859330553</v>
      </c>
      <c r="G85" s="32">
        <f>G84/E84*100</f>
        <v>51.54538859330553</v>
      </c>
      <c r="H85" s="32">
        <f>H84/G84*100</f>
        <v>101.6025170424751</v>
      </c>
      <c r="I85" s="32">
        <f>I84/H84*100</f>
        <v>101.61687896116764</v>
      </c>
      <c r="J85" s="32">
        <f>J84/I84*100</f>
        <v>101.63401879639676</v>
      </c>
    </row>
    <row r="86" spans="1:10" ht="12.75">
      <c r="A86" s="76" t="s">
        <v>35</v>
      </c>
      <c r="B86" s="71"/>
      <c r="C86" s="85"/>
      <c r="D86" s="85"/>
      <c r="E86" s="32"/>
      <c r="F86" s="32"/>
      <c r="G86" s="32"/>
      <c r="H86" s="32"/>
      <c r="I86" s="32"/>
      <c r="J86" s="32"/>
    </row>
    <row r="87" spans="1:10" ht="49.5" customHeight="1">
      <c r="A87" s="76" t="s">
        <v>538</v>
      </c>
      <c r="B87" s="71" t="s">
        <v>10</v>
      </c>
      <c r="C87" s="70">
        <f>C236</f>
        <v>35928</v>
      </c>
      <c r="D87" s="70">
        <f aca="true" t="shared" si="13" ref="D87:J87">D236</f>
        <v>40273</v>
      </c>
      <c r="E87" s="70">
        <f t="shared" si="13"/>
        <v>40273</v>
      </c>
      <c r="F87" s="70">
        <f t="shared" si="13"/>
        <v>40675</v>
      </c>
      <c r="G87" s="70">
        <f t="shared" si="13"/>
        <v>40675</v>
      </c>
      <c r="H87" s="70">
        <f t="shared" si="13"/>
        <v>41082</v>
      </c>
      <c r="I87" s="70">
        <f t="shared" si="13"/>
        <v>41490</v>
      </c>
      <c r="J87" s="70">
        <f t="shared" si="13"/>
        <v>41900</v>
      </c>
    </row>
    <row r="88" spans="1:10" ht="18" customHeight="1">
      <c r="A88" s="92" t="s">
        <v>16</v>
      </c>
      <c r="B88" s="71" t="s">
        <v>15</v>
      </c>
      <c r="C88" s="81"/>
      <c r="D88" s="81"/>
      <c r="E88" s="32">
        <f>E87/C87*100</f>
        <v>112.09363170786017</v>
      </c>
      <c r="F88" s="32">
        <f>F87/D87*100</f>
        <v>100.99818737119162</v>
      </c>
      <c r="G88" s="32">
        <f>G87/E87*100</f>
        <v>100.99818737119162</v>
      </c>
      <c r="H88" s="32">
        <f>H87/G87*100</f>
        <v>101.00061462814998</v>
      </c>
      <c r="I88" s="32">
        <f>I87/H87*100</f>
        <v>100.99313567985979</v>
      </c>
      <c r="J88" s="32">
        <f>J87/I87*100</f>
        <v>100.9881899252832</v>
      </c>
    </row>
    <row r="89" spans="1:10" ht="36">
      <c r="A89" s="76" t="s">
        <v>539</v>
      </c>
      <c r="B89" s="71" t="s">
        <v>10</v>
      </c>
      <c r="C89" s="85">
        <f>C234</f>
        <v>7000</v>
      </c>
      <c r="D89" s="85">
        <f aca="true" t="shared" si="14" ref="D89:J89">D234</f>
        <v>52218.3</v>
      </c>
      <c r="E89" s="85">
        <f t="shared" si="14"/>
        <v>52218.3</v>
      </c>
      <c r="F89" s="85">
        <f t="shared" si="14"/>
        <v>7000</v>
      </c>
      <c r="G89" s="85">
        <f t="shared" si="14"/>
        <v>7000</v>
      </c>
      <c r="H89" s="85">
        <f t="shared" si="14"/>
        <v>7357</v>
      </c>
      <c r="I89" s="85">
        <f t="shared" si="14"/>
        <v>7732.2</v>
      </c>
      <c r="J89" s="85">
        <f t="shared" si="14"/>
        <v>8126.5</v>
      </c>
    </row>
    <row r="90" spans="1:10" ht="12.75">
      <c r="A90" s="92" t="s">
        <v>16</v>
      </c>
      <c r="B90" s="71" t="s">
        <v>15</v>
      </c>
      <c r="C90" s="81"/>
      <c r="D90" s="81"/>
      <c r="E90" s="32">
        <f>E89/C89*100</f>
        <v>745.9757142857144</v>
      </c>
      <c r="F90" s="32">
        <f>F89/D89*100</f>
        <v>13.405262139901145</v>
      </c>
      <c r="G90" s="32">
        <f>G89/E89*100</f>
        <v>13.405262139901145</v>
      </c>
      <c r="H90" s="32">
        <f>H89/G89*100</f>
        <v>105.1</v>
      </c>
      <c r="I90" s="32">
        <f>I89/H89*100</f>
        <v>105.0999048525214</v>
      </c>
      <c r="J90" s="32">
        <f>J89/I89*100</f>
        <v>105.09945423036136</v>
      </c>
    </row>
    <row r="91" spans="1:10" ht="12.75">
      <c r="A91" s="76" t="s">
        <v>523</v>
      </c>
      <c r="B91" s="71" t="s">
        <v>10</v>
      </c>
      <c r="C91" s="83"/>
      <c r="D91" s="83"/>
      <c r="E91" s="32"/>
      <c r="F91" s="32"/>
      <c r="G91" s="32"/>
      <c r="H91" s="32"/>
      <c r="I91" s="32"/>
      <c r="J91" s="32"/>
    </row>
    <row r="92" spans="1:10" ht="12.75">
      <c r="A92" s="92" t="s">
        <v>16</v>
      </c>
      <c r="B92" s="71" t="s">
        <v>15</v>
      </c>
      <c r="C92" s="81"/>
      <c r="D92" s="81"/>
      <c r="E92" s="32" t="e">
        <f>E91/C91*100</f>
        <v>#DIV/0!</v>
      </c>
      <c r="F92" s="32" t="e">
        <f>F91/D91*100</f>
        <v>#DIV/0!</v>
      </c>
      <c r="G92" s="32" t="e">
        <f>G91/E91*100</f>
        <v>#DIV/0!</v>
      </c>
      <c r="H92" s="32" t="e">
        <f>H91/G91*100</f>
        <v>#DIV/0!</v>
      </c>
      <c r="I92" s="32" t="e">
        <f>I91/H91*100</f>
        <v>#DIV/0!</v>
      </c>
      <c r="J92" s="32" t="e">
        <f>J91/I91*100</f>
        <v>#DIV/0!</v>
      </c>
    </row>
    <row r="93" spans="1:10" ht="24">
      <c r="A93" s="176" t="s">
        <v>524</v>
      </c>
      <c r="B93" s="71" t="s">
        <v>10</v>
      </c>
      <c r="C93" s="85"/>
      <c r="D93" s="85"/>
      <c r="E93" s="32"/>
      <c r="F93" s="32"/>
      <c r="G93" s="32"/>
      <c r="H93" s="32"/>
      <c r="I93" s="32"/>
      <c r="J93" s="32"/>
    </row>
    <row r="94" spans="1:10" ht="12.75">
      <c r="A94" s="92" t="s">
        <v>16</v>
      </c>
      <c r="B94" s="71" t="s">
        <v>15</v>
      </c>
      <c r="C94" s="81"/>
      <c r="D94" s="81"/>
      <c r="E94" s="32" t="e">
        <f>E93/C93*100</f>
        <v>#DIV/0!</v>
      </c>
      <c r="F94" s="32" t="e">
        <f>F93/D93*100</f>
        <v>#DIV/0!</v>
      </c>
      <c r="G94" s="32" t="e">
        <f>G93/E93*100</f>
        <v>#DIV/0!</v>
      </c>
      <c r="H94" s="32" t="e">
        <f>H93/G93*100</f>
        <v>#DIV/0!</v>
      </c>
      <c r="I94" s="32" t="e">
        <f>I93/H93*100</f>
        <v>#DIV/0!</v>
      </c>
      <c r="J94" s="32" t="e">
        <f>J93/I93*100</f>
        <v>#DIV/0!</v>
      </c>
    </row>
    <row r="95" spans="1:10" ht="24">
      <c r="A95" s="76" t="s">
        <v>536</v>
      </c>
      <c r="B95" s="71" t="s">
        <v>10</v>
      </c>
      <c r="C95" s="83"/>
      <c r="D95" s="83"/>
      <c r="E95" s="32"/>
      <c r="F95" s="32"/>
      <c r="G95" s="32"/>
      <c r="H95" s="32"/>
      <c r="I95" s="32"/>
      <c r="J95" s="32"/>
    </row>
    <row r="96" spans="1:10" ht="12.75">
      <c r="A96" s="92" t="s">
        <v>16</v>
      </c>
      <c r="B96" s="71" t="s">
        <v>15</v>
      </c>
      <c r="C96" s="81"/>
      <c r="D96" s="81"/>
      <c r="E96" s="32" t="e">
        <f>E95/C95*100</f>
        <v>#DIV/0!</v>
      </c>
      <c r="F96" s="32" t="e">
        <f>F95/D95*100</f>
        <v>#DIV/0!</v>
      </c>
      <c r="G96" s="32" t="e">
        <f>G95/E95*100</f>
        <v>#DIV/0!</v>
      </c>
      <c r="H96" s="32" t="e">
        <f>H95/G95*100</f>
        <v>#DIV/0!</v>
      </c>
      <c r="I96" s="32" t="e">
        <f>I95/H95*100</f>
        <v>#DIV/0!</v>
      </c>
      <c r="J96" s="32" t="e">
        <f>J95/I95*100</f>
        <v>#DIV/0!</v>
      </c>
    </row>
    <row r="97" spans="1:10" ht="24.75" customHeight="1">
      <c r="A97" s="76" t="s">
        <v>525</v>
      </c>
      <c r="B97" s="71" t="s">
        <v>10</v>
      </c>
      <c r="C97" s="84"/>
      <c r="D97" s="84"/>
      <c r="E97" s="32"/>
      <c r="F97" s="32"/>
      <c r="G97" s="32"/>
      <c r="H97" s="32"/>
      <c r="I97" s="32"/>
      <c r="J97" s="32"/>
    </row>
    <row r="98" spans="1:10" ht="18" customHeight="1">
      <c r="A98" s="92" t="s">
        <v>16</v>
      </c>
      <c r="B98" s="71" t="s">
        <v>15</v>
      </c>
      <c r="C98" s="81"/>
      <c r="D98" s="81"/>
      <c r="E98" s="32" t="e">
        <f>E97/C97*100</f>
        <v>#DIV/0!</v>
      </c>
      <c r="F98" s="32" t="e">
        <f>F97/D97*100</f>
        <v>#DIV/0!</v>
      </c>
      <c r="G98" s="32" t="e">
        <f>G97/E97*100</f>
        <v>#DIV/0!</v>
      </c>
      <c r="H98" s="32" t="e">
        <f>H97/G97*100</f>
        <v>#DIV/0!</v>
      </c>
      <c r="I98" s="32" t="e">
        <f>I97/H97*100</f>
        <v>#DIV/0!</v>
      </c>
      <c r="J98" s="32" t="e">
        <f>J97/I97*100</f>
        <v>#DIV/0!</v>
      </c>
    </row>
    <row r="99" spans="1:10" ht="24">
      <c r="A99" s="76" t="s">
        <v>526</v>
      </c>
      <c r="B99" s="71" t="s">
        <v>10</v>
      </c>
      <c r="C99" s="81"/>
      <c r="D99" s="81"/>
      <c r="E99" s="32"/>
      <c r="F99" s="32"/>
      <c r="G99" s="32"/>
      <c r="H99" s="32"/>
      <c r="I99" s="32"/>
      <c r="J99" s="32"/>
    </row>
    <row r="100" spans="1:10" ht="12.75">
      <c r="A100" s="92" t="s">
        <v>16</v>
      </c>
      <c r="B100" s="71" t="s">
        <v>15</v>
      </c>
      <c r="C100" s="81"/>
      <c r="D100" s="81"/>
      <c r="E100" s="32" t="e">
        <f>E99/C99*100</f>
        <v>#DIV/0!</v>
      </c>
      <c r="F100" s="32" t="e">
        <f>F99/D99*100</f>
        <v>#DIV/0!</v>
      </c>
      <c r="G100" s="32" t="e">
        <f>G99/E99*100</f>
        <v>#DIV/0!</v>
      </c>
      <c r="H100" s="32" t="e">
        <f>H99/G99*100</f>
        <v>#DIV/0!</v>
      </c>
      <c r="I100" s="32" t="e">
        <f>I99/H99*100</f>
        <v>#DIV/0!</v>
      </c>
      <c r="J100" s="32" t="e">
        <f>J99/I99*100</f>
        <v>#DIV/0!</v>
      </c>
    </row>
    <row r="101" spans="1:10" ht="24">
      <c r="A101" s="176" t="s">
        <v>528</v>
      </c>
      <c r="B101" s="71" t="s">
        <v>10</v>
      </c>
      <c r="C101" s="83"/>
      <c r="D101" s="83"/>
      <c r="E101" s="32"/>
      <c r="F101" s="32"/>
      <c r="G101" s="32"/>
      <c r="H101" s="32"/>
      <c r="I101" s="32"/>
      <c r="J101" s="32"/>
    </row>
    <row r="102" spans="1:10" ht="12.75">
      <c r="A102" s="92" t="s">
        <v>16</v>
      </c>
      <c r="B102" s="71" t="s">
        <v>15</v>
      </c>
      <c r="C102" s="81"/>
      <c r="D102" s="81"/>
      <c r="E102" s="32" t="e">
        <f>E101/C101*100</f>
        <v>#DIV/0!</v>
      </c>
      <c r="F102" s="32" t="e">
        <f>F101/D101*100</f>
        <v>#DIV/0!</v>
      </c>
      <c r="G102" s="32" t="e">
        <f>G101/E101*100</f>
        <v>#DIV/0!</v>
      </c>
      <c r="H102" s="32" t="e">
        <f>H101/G101*100</f>
        <v>#DIV/0!</v>
      </c>
      <c r="I102" s="32" t="e">
        <f>I101/H101*100</f>
        <v>#DIV/0!</v>
      </c>
      <c r="J102" s="32" t="e">
        <f>J101/I101*100</f>
        <v>#DIV/0!</v>
      </c>
    </row>
    <row r="103" spans="1:10" ht="24">
      <c r="A103" s="76" t="s">
        <v>527</v>
      </c>
      <c r="B103" s="71" t="s">
        <v>10</v>
      </c>
      <c r="C103" s="85"/>
      <c r="D103" s="85"/>
      <c r="E103" s="32"/>
      <c r="F103" s="32"/>
      <c r="G103" s="32"/>
      <c r="H103" s="32"/>
      <c r="I103" s="32"/>
      <c r="J103" s="32"/>
    </row>
    <row r="104" spans="1:10" ht="12.75">
      <c r="A104" s="92" t="s">
        <v>16</v>
      </c>
      <c r="B104" s="71" t="s">
        <v>15</v>
      </c>
      <c r="C104" s="81"/>
      <c r="D104" s="81"/>
      <c r="E104" s="32" t="e">
        <f>E103/C103*100</f>
        <v>#DIV/0!</v>
      </c>
      <c r="F104" s="32" t="e">
        <f>F103/D103*100</f>
        <v>#DIV/0!</v>
      </c>
      <c r="G104" s="32" t="e">
        <f>G103/E103*100</f>
        <v>#DIV/0!</v>
      </c>
      <c r="H104" s="32" t="e">
        <f>H103/G103*100</f>
        <v>#DIV/0!</v>
      </c>
      <c r="I104" s="32" t="e">
        <f>I103/H103*100</f>
        <v>#DIV/0!</v>
      </c>
      <c r="J104" s="32" t="e">
        <f>J103/I103*100</f>
        <v>#DIV/0!</v>
      </c>
    </row>
    <row r="105" spans="1:10" ht="36">
      <c r="A105" s="76" t="s">
        <v>529</v>
      </c>
      <c r="B105" s="71" t="s">
        <v>10</v>
      </c>
      <c r="C105" s="85">
        <f>C250</f>
        <v>13780.35</v>
      </c>
      <c r="D105" s="85">
        <f aca="true" t="shared" si="15" ref="D105:J105">D250</f>
        <v>16699.36</v>
      </c>
      <c r="E105" s="85">
        <f t="shared" si="15"/>
        <v>16699.36</v>
      </c>
      <c r="F105" s="85">
        <f t="shared" si="15"/>
        <v>17621.79</v>
      </c>
      <c r="G105" s="85">
        <f t="shared" si="15"/>
        <v>17621.79</v>
      </c>
      <c r="H105" s="85">
        <f t="shared" si="15"/>
        <v>17621.79</v>
      </c>
      <c r="I105" s="85">
        <f t="shared" si="15"/>
        <v>17621.79</v>
      </c>
      <c r="J105" s="85">
        <f t="shared" si="15"/>
        <v>17621.79</v>
      </c>
    </row>
    <row r="106" spans="1:10" ht="12.75">
      <c r="A106" s="92" t="s">
        <v>16</v>
      </c>
      <c r="B106" s="71" t="s">
        <v>15</v>
      </c>
      <c r="C106" s="81"/>
      <c r="D106" s="81"/>
      <c r="E106" s="32">
        <f>E105/C105*100</f>
        <v>121.18240828425984</v>
      </c>
      <c r="F106" s="32">
        <f>F105/D105*100</f>
        <v>105.5237446225484</v>
      </c>
      <c r="G106" s="32">
        <f>G105/E105*100</f>
        <v>105.5237446225484</v>
      </c>
      <c r="H106" s="32">
        <f>H105/G105*100</f>
        <v>100</v>
      </c>
      <c r="I106" s="32">
        <f>I105/H105*100</f>
        <v>100</v>
      </c>
      <c r="J106" s="32">
        <f>J105/I105*100</f>
        <v>100</v>
      </c>
    </row>
    <row r="107" spans="1:10" ht="12.75">
      <c r="A107" s="76" t="s">
        <v>530</v>
      </c>
      <c r="B107" s="71" t="s">
        <v>10</v>
      </c>
      <c r="C107" s="32">
        <f>(C238+C240+C242)/3</f>
        <v>16328.246666666668</v>
      </c>
      <c r="D107" s="32">
        <f aca="true" t="shared" si="16" ref="D107:J107">(D238+D240+D242)/3</f>
        <v>16703.49666666667</v>
      </c>
      <c r="E107" s="32">
        <f t="shared" si="16"/>
        <v>16703.49666666667</v>
      </c>
      <c r="F107" s="32">
        <f t="shared" si="16"/>
        <v>17201.7</v>
      </c>
      <c r="G107" s="32">
        <f t="shared" si="16"/>
        <v>17201.7</v>
      </c>
      <c r="H107" s="32">
        <f t="shared" si="16"/>
        <v>17861.2</v>
      </c>
      <c r="I107" s="32">
        <f t="shared" si="16"/>
        <v>17861.2</v>
      </c>
      <c r="J107" s="32">
        <f t="shared" si="16"/>
        <v>17861.2</v>
      </c>
    </row>
    <row r="108" spans="1:10" ht="12.75">
      <c r="A108" s="92" t="s">
        <v>16</v>
      </c>
      <c r="B108" s="71" t="s">
        <v>15</v>
      </c>
      <c r="C108" s="81"/>
      <c r="D108" s="81"/>
      <c r="E108" s="32">
        <f>E107/C107*100</f>
        <v>102.29816469373934</v>
      </c>
      <c r="F108" s="32">
        <f>F107/D107*100</f>
        <v>102.98262898646568</v>
      </c>
      <c r="G108" s="32">
        <f>G107/E107*100</f>
        <v>102.98262898646568</v>
      </c>
      <c r="H108" s="32">
        <f>H107/G107*100</f>
        <v>103.83392339129271</v>
      </c>
      <c r="I108" s="32">
        <f>I107/H107*100</f>
        <v>100</v>
      </c>
      <c r="J108" s="32">
        <f>J107/I107*100</f>
        <v>100</v>
      </c>
    </row>
    <row r="109" spans="1:10" ht="36">
      <c r="A109" s="76" t="s">
        <v>531</v>
      </c>
      <c r="B109" s="71" t="s">
        <v>10</v>
      </c>
      <c r="C109" s="81">
        <f>(C244+C246)/2</f>
        <v>18869.335</v>
      </c>
      <c r="D109" s="81">
        <f aca="true" t="shared" si="17" ref="D109:J109">(D244+D246)/2</f>
        <v>25467.335</v>
      </c>
      <c r="E109" s="81">
        <f t="shared" si="17"/>
        <v>25467.335</v>
      </c>
      <c r="F109" s="81">
        <f t="shared" si="17"/>
        <v>25374.335</v>
      </c>
      <c r="G109" s="81">
        <f t="shared" si="17"/>
        <v>25374.335</v>
      </c>
      <c r="H109" s="81">
        <f t="shared" si="17"/>
        <v>26296.335</v>
      </c>
      <c r="I109" s="81">
        <f t="shared" si="17"/>
        <v>27310.335</v>
      </c>
      <c r="J109" s="81">
        <f t="shared" si="17"/>
        <v>28649.335</v>
      </c>
    </row>
    <row r="110" spans="1:10" ht="12.75">
      <c r="A110" s="92" t="s">
        <v>16</v>
      </c>
      <c r="B110" s="71" t="s">
        <v>15</v>
      </c>
      <c r="C110" s="81"/>
      <c r="D110" s="81"/>
      <c r="E110" s="32">
        <f>E109/C109*100</f>
        <v>134.96678605790825</v>
      </c>
      <c r="F110" s="32">
        <f>F109/D109*100</f>
        <v>99.63482633734546</v>
      </c>
      <c r="G110" s="32">
        <f>G109/E109*100</f>
        <v>99.63482633734546</v>
      </c>
      <c r="H110" s="32">
        <f>H109/G109*100</f>
        <v>103.63359276213544</v>
      </c>
      <c r="I110" s="32">
        <f>I109/H109*100</f>
        <v>103.85605066257332</v>
      </c>
      <c r="J110" s="32">
        <f>J109/I109*100</f>
        <v>104.90290580470727</v>
      </c>
    </row>
    <row r="111" spans="1:10" ht="36">
      <c r="A111" s="177" t="s">
        <v>532</v>
      </c>
      <c r="B111" s="71" t="s">
        <v>10</v>
      </c>
      <c r="C111" s="81">
        <f>C248</f>
        <v>22125.48</v>
      </c>
      <c r="D111" s="81">
        <f aca="true" t="shared" si="18" ref="D111:J111">D248</f>
        <v>25800</v>
      </c>
      <c r="E111" s="81">
        <f t="shared" si="18"/>
        <v>25800</v>
      </c>
      <c r="F111" s="81">
        <f t="shared" si="18"/>
        <v>27800</v>
      </c>
      <c r="G111" s="81">
        <f t="shared" si="18"/>
        <v>27800</v>
      </c>
      <c r="H111" s="81">
        <f t="shared" si="18"/>
        <v>29300</v>
      </c>
      <c r="I111" s="81">
        <f t="shared" si="18"/>
        <v>31100</v>
      </c>
      <c r="J111" s="81">
        <f t="shared" si="18"/>
        <v>31100</v>
      </c>
    </row>
    <row r="112" spans="1:10" ht="12.75">
      <c r="A112" s="92" t="s">
        <v>16</v>
      </c>
      <c r="B112" s="71" t="s">
        <v>15</v>
      </c>
      <c r="C112" s="85"/>
      <c r="D112" s="85"/>
      <c r="E112" s="32">
        <f>E111/C111*100</f>
        <v>116.60763969866417</v>
      </c>
      <c r="F112" s="32">
        <f>F111/D111*100</f>
        <v>107.75193798449611</v>
      </c>
      <c r="G112" s="32">
        <f>G111/E111*100</f>
        <v>107.75193798449611</v>
      </c>
      <c r="H112" s="32">
        <f>H111/G111*100</f>
        <v>105.39568345323742</v>
      </c>
      <c r="I112" s="32">
        <f>I111/H111*100</f>
        <v>106.14334470989762</v>
      </c>
      <c r="J112" s="32">
        <f>J111/I111*100</f>
        <v>100</v>
      </c>
    </row>
    <row r="113" spans="1:10" ht="12.75">
      <c r="A113" s="198" t="s">
        <v>543</v>
      </c>
      <c r="B113" s="71" t="s">
        <v>10</v>
      </c>
      <c r="C113" s="85"/>
      <c r="D113" s="85"/>
      <c r="E113" s="32"/>
      <c r="F113" s="32"/>
      <c r="G113" s="32"/>
      <c r="H113" s="32"/>
      <c r="I113" s="32"/>
      <c r="J113" s="32"/>
    </row>
    <row r="114" spans="1:10" ht="12.75">
      <c r="A114" s="92" t="s">
        <v>16</v>
      </c>
      <c r="B114" s="71" t="s">
        <v>15</v>
      </c>
      <c r="C114" s="85"/>
      <c r="D114" s="85"/>
      <c r="E114" s="32" t="e">
        <f>E113/C113*100</f>
        <v>#DIV/0!</v>
      </c>
      <c r="F114" s="32" t="e">
        <f>F113/D113*100</f>
        <v>#DIV/0!</v>
      </c>
      <c r="G114" s="32" t="e">
        <f>G113/E113*100</f>
        <v>#DIV/0!</v>
      </c>
      <c r="H114" s="32" t="e">
        <f>H113/G113*100</f>
        <v>#DIV/0!</v>
      </c>
      <c r="I114" s="32" t="e">
        <f>I113/H113*100</f>
        <v>#DIV/0!</v>
      </c>
      <c r="J114" s="32" t="e">
        <f>J113/I113*100</f>
        <v>#DIV/0!</v>
      </c>
    </row>
    <row r="115" spans="1:10" ht="38.25">
      <c r="A115" s="79" t="s">
        <v>40</v>
      </c>
      <c r="B115" s="71" t="s">
        <v>10</v>
      </c>
      <c r="C115" s="85">
        <f>C105+C107+C109+C111</f>
        <v>71103.41166666667</v>
      </c>
      <c r="D115" s="85">
        <f aca="true" t="shared" si="19" ref="D115:J115">D105+D107+D109+D111</f>
        <v>84670.19166666668</v>
      </c>
      <c r="E115" s="85">
        <f t="shared" si="19"/>
        <v>84670.19166666668</v>
      </c>
      <c r="F115" s="85">
        <f t="shared" si="19"/>
        <v>87997.82500000001</v>
      </c>
      <c r="G115" s="85">
        <f t="shared" si="19"/>
        <v>87997.82500000001</v>
      </c>
      <c r="H115" s="85">
        <f t="shared" si="19"/>
        <v>91079.32500000001</v>
      </c>
      <c r="I115" s="85">
        <f t="shared" si="19"/>
        <v>93893.32500000001</v>
      </c>
      <c r="J115" s="85">
        <f t="shared" si="19"/>
        <v>95232.32500000001</v>
      </c>
    </row>
    <row r="116" spans="1:10" ht="12.75">
      <c r="A116" s="92" t="s">
        <v>16</v>
      </c>
      <c r="B116" s="71" t="s">
        <v>15</v>
      </c>
      <c r="C116" s="81"/>
      <c r="D116" s="81"/>
      <c r="E116" s="32">
        <f>E115/C115*100</f>
        <v>119.08035027011248</v>
      </c>
      <c r="F116" s="32">
        <f>F115/D115*100</f>
        <v>103.93011196482666</v>
      </c>
      <c r="G116" s="32">
        <f>G115/E115*100</f>
        <v>103.93011196482666</v>
      </c>
      <c r="H116" s="32">
        <f>H115/G115*100</f>
        <v>103.50179109540491</v>
      </c>
      <c r="I116" s="32">
        <f>I115/H115*100</f>
        <v>103.08961446519285</v>
      </c>
      <c r="J116" s="32">
        <f>J115/I115*100</f>
        <v>101.42608646567794</v>
      </c>
    </row>
    <row r="117" spans="1:10" ht="25.5">
      <c r="A117" s="79" t="s">
        <v>37</v>
      </c>
      <c r="B117" s="71" t="s">
        <v>10</v>
      </c>
      <c r="C117" s="85">
        <f>C105</f>
        <v>13780.35</v>
      </c>
      <c r="D117" s="85">
        <f aca="true" t="shared" si="20" ref="D117:J117">D105</f>
        <v>16699.36</v>
      </c>
      <c r="E117" s="85">
        <f t="shared" si="20"/>
        <v>16699.36</v>
      </c>
      <c r="F117" s="85">
        <f t="shared" si="20"/>
        <v>17621.79</v>
      </c>
      <c r="G117" s="85">
        <f t="shared" si="20"/>
        <v>17621.79</v>
      </c>
      <c r="H117" s="85">
        <f t="shared" si="20"/>
        <v>17621.79</v>
      </c>
      <c r="I117" s="85">
        <f t="shared" si="20"/>
        <v>17621.79</v>
      </c>
      <c r="J117" s="85">
        <f t="shared" si="20"/>
        <v>17621.79</v>
      </c>
    </row>
    <row r="118" spans="1:10" ht="12.75">
      <c r="A118" s="92" t="s">
        <v>16</v>
      </c>
      <c r="B118" s="71" t="s">
        <v>15</v>
      </c>
      <c r="C118" s="81"/>
      <c r="D118" s="81"/>
      <c r="E118" s="32">
        <f>E117/C117*100</f>
        <v>121.18240828425984</v>
      </c>
      <c r="F118" s="32">
        <f>F117/D117*100</f>
        <v>105.5237446225484</v>
      </c>
      <c r="G118" s="32">
        <f>G117/E117*100</f>
        <v>105.5237446225484</v>
      </c>
      <c r="H118" s="32">
        <f>H117/G117*100</f>
        <v>100</v>
      </c>
      <c r="I118" s="32">
        <f>I117/H117*100</f>
        <v>100</v>
      </c>
      <c r="J118" s="32">
        <f>J117/I117*100</f>
        <v>100</v>
      </c>
    </row>
    <row r="119" spans="1:10" ht="12.75">
      <c r="A119" s="89"/>
      <c r="B119" s="173"/>
      <c r="C119" s="179"/>
      <c r="D119" s="179"/>
      <c r="E119" s="180"/>
      <c r="F119" s="180"/>
      <c r="G119" s="180"/>
      <c r="H119" s="180"/>
      <c r="I119" s="84"/>
      <c r="J119" s="84"/>
    </row>
    <row r="120" spans="1:10" ht="12.75">
      <c r="A120" s="78" t="s">
        <v>8</v>
      </c>
      <c r="B120" s="73"/>
      <c r="C120" s="84"/>
      <c r="D120" s="68"/>
      <c r="E120" s="84"/>
      <c r="F120" s="84"/>
      <c r="G120" s="84"/>
      <c r="H120" s="84"/>
      <c r="I120" s="84"/>
      <c r="J120" s="84"/>
    </row>
    <row r="121" spans="1:10" ht="12.75">
      <c r="A121" s="78" t="s">
        <v>9</v>
      </c>
      <c r="B121" s="75" t="s">
        <v>11</v>
      </c>
      <c r="C121" s="81">
        <f aca="true" t="shared" si="21" ref="C121:J121">C124+C130+C132+C134+C136+C138+C140+C147+C149+C151+C153+C155+C157+C159+C161+C163+C165+C167+C169</f>
        <v>52868.09999999999</v>
      </c>
      <c r="D121" s="81">
        <f t="shared" si="21"/>
        <v>58996.49999999999</v>
      </c>
      <c r="E121" s="81">
        <f t="shared" si="21"/>
        <v>58996.49999999999</v>
      </c>
      <c r="F121" s="81">
        <f t="shared" si="21"/>
        <v>60995.200000000004</v>
      </c>
      <c r="G121" s="81">
        <f t="shared" si="21"/>
        <v>60995.200000000004</v>
      </c>
      <c r="H121" s="81">
        <f t="shared" si="21"/>
        <v>62278.83</v>
      </c>
      <c r="I121" s="81">
        <f t="shared" si="21"/>
        <v>63277.63</v>
      </c>
      <c r="J121" s="81">
        <f t="shared" si="21"/>
        <v>65141.23</v>
      </c>
    </row>
    <row r="122" spans="1:10" ht="12.75">
      <c r="A122" s="185" t="s">
        <v>16</v>
      </c>
      <c r="B122" s="75" t="s">
        <v>15</v>
      </c>
      <c r="C122" s="81"/>
      <c r="D122" s="81"/>
      <c r="E122" s="81">
        <f>E121/C121*100</f>
        <v>111.5918673075068</v>
      </c>
      <c r="F122" s="81">
        <f>F121/D121*100</f>
        <v>103.38782809149698</v>
      </c>
      <c r="G122" s="81">
        <f>G121/E121*100</f>
        <v>103.38782809149698</v>
      </c>
      <c r="H122" s="81">
        <f>H121/G121*100</f>
        <v>102.10447707360579</v>
      </c>
      <c r="I122" s="81">
        <f>I121/H121*100</f>
        <v>101.60375524074551</v>
      </c>
      <c r="J122" s="81">
        <f>J121/I121*100</f>
        <v>102.94511662336281</v>
      </c>
    </row>
    <row r="123" spans="1:10" ht="12.75">
      <c r="A123" s="73" t="s">
        <v>3</v>
      </c>
      <c r="B123" s="73"/>
      <c r="C123" s="84"/>
      <c r="D123" s="84"/>
      <c r="E123" s="84"/>
      <c r="F123" s="84"/>
      <c r="G123" s="84"/>
      <c r="H123" s="84"/>
      <c r="I123" s="84"/>
      <c r="J123" s="84"/>
    </row>
    <row r="124" spans="1:10" ht="24">
      <c r="A124" s="76" t="s">
        <v>537</v>
      </c>
      <c r="B124" s="71" t="s">
        <v>11</v>
      </c>
      <c r="C124" s="90">
        <f>C126</f>
        <v>17203</v>
      </c>
      <c r="D124" s="90">
        <f aca="true" t="shared" si="22" ref="D124:J124">D126</f>
        <v>19155</v>
      </c>
      <c r="E124" s="90">
        <f t="shared" si="22"/>
        <v>19155</v>
      </c>
      <c r="F124" s="90">
        <f t="shared" si="22"/>
        <v>20234</v>
      </c>
      <c r="G124" s="90">
        <f t="shared" si="22"/>
        <v>20234</v>
      </c>
      <c r="H124" s="90">
        <f t="shared" si="22"/>
        <v>20594</v>
      </c>
      <c r="I124" s="90">
        <f t="shared" si="22"/>
        <v>21261</v>
      </c>
      <c r="J124" s="90">
        <f t="shared" si="22"/>
        <v>21838</v>
      </c>
    </row>
    <row r="125" spans="1:10" ht="12.75">
      <c r="A125" s="195" t="s">
        <v>16</v>
      </c>
      <c r="B125" s="193" t="s">
        <v>15</v>
      </c>
      <c r="C125" s="90"/>
      <c r="D125" s="90"/>
      <c r="E125" s="81">
        <f>E124/C124*100</f>
        <v>111.34685810614428</v>
      </c>
      <c r="F125" s="81">
        <f>F124/D124*100</f>
        <v>105.6329939963456</v>
      </c>
      <c r="G125" s="81">
        <f>G124/E124*100</f>
        <v>105.6329939963456</v>
      </c>
      <c r="H125" s="81">
        <f>H124/G124*100</f>
        <v>101.77918355243649</v>
      </c>
      <c r="I125" s="81">
        <f>I124/H124*100</f>
        <v>103.23880741963679</v>
      </c>
      <c r="J125" s="81">
        <f>J124/I124*100</f>
        <v>102.71388928084286</v>
      </c>
    </row>
    <row r="126" spans="1:10" ht="48">
      <c r="A126" s="76" t="s">
        <v>518</v>
      </c>
      <c r="B126" s="71" t="s">
        <v>11</v>
      </c>
      <c r="C126" s="90">
        <f>C256+C258+C260+C262</f>
        <v>17203</v>
      </c>
      <c r="D126" s="90">
        <f aca="true" t="shared" si="23" ref="D126:J126">D256+D258+D260+D262</f>
        <v>19155</v>
      </c>
      <c r="E126" s="90">
        <f t="shared" si="23"/>
        <v>19155</v>
      </c>
      <c r="F126" s="90">
        <f t="shared" si="23"/>
        <v>20234</v>
      </c>
      <c r="G126" s="90">
        <f t="shared" si="23"/>
        <v>20234</v>
      </c>
      <c r="H126" s="90">
        <f t="shared" si="23"/>
        <v>20594</v>
      </c>
      <c r="I126" s="90">
        <f t="shared" si="23"/>
        <v>21261</v>
      </c>
      <c r="J126" s="90">
        <f t="shared" si="23"/>
        <v>21838</v>
      </c>
    </row>
    <row r="127" spans="1:10" ht="12.75">
      <c r="A127" s="195" t="s">
        <v>16</v>
      </c>
      <c r="B127" s="193" t="s">
        <v>15</v>
      </c>
      <c r="C127" s="90"/>
      <c r="D127" s="90"/>
      <c r="E127" s="81">
        <f>E126/C126*100</f>
        <v>111.34685810614428</v>
      </c>
      <c r="F127" s="81">
        <f>F126/D126*100</f>
        <v>105.6329939963456</v>
      </c>
      <c r="G127" s="81">
        <f>G126/E126*100</f>
        <v>105.6329939963456</v>
      </c>
      <c r="H127" s="81">
        <f>H126/G126*100</f>
        <v>101.77918355243649</v>
      </c>
      <c r="I127" s="81">
        <f>I126/H126*100</f>
        <v>103.23880741963679</v>
      </c>
      <c r="J127" s="81">
        <f>J126/I126*100</f>
        <v>102.71388928084286</v>
      </c>
    </row>
    <row r="128" spans="1:10" ht="12.75">
      <c r="A128" s="76" t="s">
        <v>519</v>
      </c>
      <c r="B128" s="71" t="s">
        <v>11</v>
      </c>
      <c r="C128" s="90">
        <f>C16*C72*12/1000</f>
        <v>0</v>
      </c>
      <c r="D128" s="90">
        <f>D16*D72*3/1000</f>
        <v>0</v>
      </c>
      <c r="E128" s="90">
        <f>E16*E72*12/1000</f>
        <v>0</v>
      </c>
      <c r="F128" s="90">
        <f>F16*F72*3/1000</f>
        <v>0</v>
      </c>
      <c r="G128" s="90">
        <f>G16*G72*12/1000</f>
        <v>0</v>
      </c>
      <c r="H128" s="90">
        <f>H16*H72*12/1000</f>
        <v>0</v>
      </c>
      <c r="I128" s="90">
        <f>I16*I72*12/1000</f>
        <v>0</v>
      </c>
      <c r="J128" s="90">
        <f>J16*J72*12/1000</f>
        <v>0</v>
      </c>
    </row>
    <row r="129" spans="1:10" ht="12.75">
      <c r="A129" s="195" t="s">
        <v>16</v>
      </c>
      <c r="B129" s="193" t="s">
        <v>15</v>
      </c>
      <c r="C129" s="90"/>
      <c r="D129" s="90"/>
      <c r="E129" s="81" t="e">
        <f>E128/C128*100</f>
        <v>#DIV/0!</v>
      </c>
      <c r="F129" s="81" t="e">
        <f>F128/D128*100</f>
        <v>#DIV/0!</v>
      </c>
      <c r="G129" s="81" t="e">
        <f>G128/E128*100</f>
        <v>#DIV/0!</v>
      </c>
      <c r="H129" s="81" t="e">
        <f>H128/G128*100</f>
        <v>#DIV/0!</v>
      </c>
      <c r="I129" s="81" t="e">
        <f>I128/H128*100</f>
        <v>#DIV/0!</v>
      </c>
      <c r="J129" s="81" t="e">
        <f>J128/I128*100</f>
        <v>#DIV/0!</v>
      </c>
    </row>
    <row r="130" spans="1:10" ht="12.75">
      <c r="A130" s="76" t="s">
        <v>533</v>
      </c>
      <c r="B130" s="71" t="s">
        <v>11</v>
      </c>
      <c r="C130" s="90">
        <f>C18*C74*12/1000</f>
        <v>0</v>
      </c>
      <c r="D130" s="90">
        <f>D18*D74*3/1000</f>
        <v>0</v>
      </c>
      <c r="E130" s="90">
        <f>E18*E74*12/1000</f>
        <v>0</v>
      </c>
      <c r="F130" s="90">
        <f>F18*F74*3/1000</f>
        <v>0</v>
      </c>
      <c r="G130" s="90">
        <f>G18*G74*12/1000</f>
        <v>0</v>
      </c>
      <c r="H130" s="90">
        <f>H18*H74*12/1000</f>
        <v>0</v>
      </c>
      <c r="I130" s="90">
        <f>I18*I74*12/1000</f>
        <v>0</v>
      </c>
      <c r="J130" s="90">
        <f>J18*J74*12/1000</f>
        <v>0</v>
      </c>
    </row>
    <row r="131" spans="1:10" ht="12.75">
      <c r="A131" s="195" t="s">
        <v>16</v>
      </c>
      <c r="B131" s="193" t="s">
        <v>15</v>
      </c>
      <c r="C131" s="90"/>
      <c r="D131" s="90"/>
      <c r="E131" s="81" t="e">
        <f>E130/C130*100</f>
        <v>#DIV/0!</v>
      </c>
      <c r="F131" s="81" t="e">
        <f>F130/D130*100</f>
        <v>#DIV/0!</v>
      </c>
      <c r="G131" s="81" t="e">
        <f>G130/E130*100</f>
        <v>#DIV/0!</v>
      </c>
      <c r="H131" s="81" t="e">
        <f>H130/G130*100</f>
        <v>#DIV/0!</v>
      </c>
      <c r="I131" s="81" t="e">
        <f>I130/H130*100</f>
        <v>#DIV/0!</v>
      </c>
      <c r="J131" s="81" t="e">
        <f>J130/I130*100</f>
        <v>#DIV/0!</v>
      </c>
    </row>
    <row r="132" spans="1:10" ht="12.75">
      <c r="A132" s="76" t="s">
        <v>534</v>
      </c>
      <c r="B132" s="71" t="s">
        <v>11</v>
      </c>
      <c r="C132" s="140">
        <f>C20*C76*12/1000</f>
        <v>0</v>
      </c>
      <c r="D132" s="140">
        <f>D20*D76*3/1000</f>
        <v>0</v>
      </c>
      <c r="E132" s="140">
        <f>E20*E76*12/1000</f>
        <v>0</v>
      </c>
      <c r="F132" s="140">
        <f>F20*F76*3/1000</f>
        <v>0</v>
      </c>
      <c r="G132" s="140">
        <f>G20*G76*12/1000</f>
        <v>0</v>
      </c>
      <c r="H132" s="140">
        <f>H20*H76*12/1000</f>
        <v>0</v>
      </c>
      <c r="I132" s="140">
        <f>I20*I76*12/1000</f>
        <v>0</v>
      </c>
      <c r="J132" s="140">
        <f>J20*J76*12/1000</f>
        <v>0</v>
      </c>
    </row>
    <row r="133" spans="1:10" ht="12.75">
      <c r="A133" s="195" t="s">
        <v>16</v>
      </c>
      <c r="B133" s="193" t="s">
        <v>15</v>
      </c>
      <c r="C133" s="140"/>
      <c r="D133" s="140"/>
      <c r="E133" s="81" t="e">
        <f>E132/C132*100</f>
        <v>#DIV/0!</v>
      </c>
      <c r="F133" s="81" t="e">
        <f>F132/D132*100</f>
        <v>#DIV/0!</v>
      </c>
      <c r="G133" s="81" t="e">
        <f>G132/E132*100</f>
        <v>#DIV/0!</v>
      </c>
      <c r="H133" s="81" t="e">
        <f>H132/G132*100</f>
        <v>#DIV/0!</v>
      </c>
      <c r="I133" s="81" t="e">
        <f>I132/H132*100</f>
        <v>#DIV/0!</v>
      </c>
      <c r="J133" s="81" t="e">
        <f>J132/I132*100</f>
        <v>#DIV/0!</v>
      </c>
    </row>
    <row r="134" spans="1:10" ht="36">
      <c r="A134" s="76" t="s">
        <v>520</v>
      </c>
      <c r="B134" s="71" t="s">
        <v>11</v>
      </c>
      <c r="C134" s="90">
        <f>C22*C78*12/1000</f>
        <v>0</v>
      </c>
      <c r="D134" s="90">
        <f>D22*D78*3/1000</f>
        <v>0</v>
      </c>
      <c r="E134" s="90">
        <f>E22*E78*12/1000</f>
        <v>0</v>
      </c>
      <c r="F134" s="90">
        <f>F22*F78*3/1000</f>
        <v>0</v>
      </c>
      <c r="G134" s="90">
        <f>G22*G78*12/1000</f>
        <v>0</v>
      </c>
      <c r="H134" s="90">
        <f>H22*H78*12/1000</f>
        <v>0</v>
      </c>
      <c r="I134" s="90">
        <f>I22*I78*12/1000</f>
        <v>0</v>
      </c>
      <c r="J134" s="90">
        <f>J22*J78*12/1000</f>
        <v>0</v>
      </c>
    </row>
    <row r="135" spans="1:10" ht="12.75">
      <c r="A135" s="195" t="s">
        <v>16</v>
      </c>
      <c r="B135" s="193" t="s">
        <v>15</v>
      </c>
      <c r="C135" s="90"/>
      <c r="D135" s="90"/>
      <c r="E135" s="81" t="e">
        <f>E134/C134*100</f>
        <v>#DIV/0!</v>
      </c>
      <c r="F135" s="81" t="e">
        <f>F134/D134*100</f>
        <v>#DIV/0!</v>
      </c>
      <c r="G135" s="81" t="e">
        <f>G134/E134*100</f>
        <v>#DIV/0!</v>
      </c>
      <c r="H135" s="81" t="e">
        <f>H134/G134*100</f>
        <v>#DIV/0!</v>
      </c>
      <c r="I135" s="81" t="e">
        <f>I134/H134*100</f>
        <v>#DIV/0!</v>
      </c>
      <c r="J135" s="81" t="e">
        <f>J134/I134*100</f>
        <v>#DIV/0!</v>
      </c>
    </row>
    <row r="136" spans="1:10" ht="47.25" customHeight="1">
      <c r="A136" s="76" t="s">
        <v>521</v>
      </c>
      <c r="B136" s="71" t="s">
        <v>11</v>
      </c>
      <c r="C136" s="90">
        <f>C24*C80*12/1000</f>
        <v>0</v>
      </c>
      <c r="D136" s="90">
        <f>D24*D80*3/1000</f>
        <v>0</v>
      </c>
      <c r="E136" s="90">
        <f>E24*E80*12/1000</f>
        <v>0</v>
      </c>
      <c r="F136" s="90">
        <f>F24*F80*3/1000</f>
        <v>0</v>
      </c>
      <c r="G136" s="90">
        <f>G24*G80*12/1000</f>
        <v>0</v>
      </c>
      <c r="H136" s="90">
        <f>H24*H80*12/1000</f>
        <v>0</v>
      </c>
      <c r="I136" s="90">
        <f>I24*I80*12/1000</f>
        <v>0</v>
      </c>
      <c r="J136" s="90">
        <f>J24*J80*12/1000</f>
        <v>0</v>
      </c>
    </row>
    <row r="137" spans="1:10" ht="12.75">
      <c r="A137" s="195" t="s">
        <v>16</v>
      </c>
      <c r="B137" s="193" t="s">
        <v>15</v>
      </c>
      <c r="C137" s="90"/>
      <c r="D137" s="90"/>
      <c r="E137" s="81" t="e">
        <f>E136/C136*100</f>
        <v>#DIV/0!</v>
      </c>
      <c r="F137" s="81" t="e">
        <f>F136/D136*100</f>
        <v>#DIV/0!</v>
      </c>
      <c r="G137" s="81" t="e">
        <f>G136/E136*100</f>
        <v>#DIV/0!</v>
      </c>
      <c r="H137" s="81" t="e">
        <f>H136/G136*100</f>
        <v>#DIV/0!</v>
      </c>
      <c r="I137" s="81" t="e">
        <f>I136/H136*100</f>
        <v>#DIV/0!</v>
      </c>
      <c r="J137" s="81" t="e">
        <f>J136/I136*100</f>
        <v>#DIV/0!</v>
      </c>
    </row>
    <row r="138" spans="1:10" ht="12.75">
      <c r="A138" s="76" t="s">
        <v>535</v>
      </c>
      <c r="B138" s="71" t="s">
        <v>11</v>
      </c>
      <c r="C138" s="90">
        <f>C26*C82*12/1000</f>
        <v>0</v>
      </c>
      <c r="D138" s="90">
        <f>D26*D82*3/1000</f>
        <v>0</v>
      </c>
      <c r="E138" s="90">
        <f>E26*E82*12/1000</f>
        <v>0</v>
      </c>
      <c r="F138" s="90">
        <f>F26*F82*3/1000</f>
        <v>0</v>
      </c>
      <c r="G138" s="90">
        <f>G26*G82*12/1000</f>
        <v>0</v>
      </c>
      <c r="H138" s="90">
        <f>H26*H82*12/1000</f>
        <v>0</v>
      </c>
      <c r="I138" s="90">
        <f>I26*I82*12/1000</f>
        <v>0</v>
      </c>
      <c r="J138" s="90">
        <f>J26*J82*12/1000</f>
        <v>0</v>
      </c>
    </row>
    <row r="139" spans="1:10" ht="12.75">
      <c r="A139" s="195" t="s">
        <v>16</v>
      </c>
      <c r="B139" s="193" t="s">
        <v>15</v>
      </c>
      <c r="C139" s="90"/>
      <c r="D139" s="90"/>
      <c r="E139" s="81" t="e">
        <f>E138/C138*100</f>
        <v>#DIV/0!</v>
      </c>
      <c r="F139" s="81" t="e">
        <f>F138/D138*100</f>
        <v>#DIV/0!</v>
      </c>
      <c r="G139" s="81" t="e">
        <f>G138/E138*100</f>
        <v>#DIV/0!</v>
      </c>
      <c r="H139" s="81" t="e">
        <f>H138/G138*100</f>
        <v>#DIV/0!</v>
      </c>
      <c r="I139" s="81" t="e">
        <f>I138/H138*100</f>
        <v>#DIV/0!</v>
      </c>
      <c r="J139" s="81" t="e">
        <f>J138/I138*100</f>
        <v>#DIV/0!</v>
      </c>
    </row>
    <row r="140" spans="1:10" ht="36" customHeight="1">
      <c r="A140" s="76" t="s">
        <v>522</v>
      </c>
      <c r="B140" s="71" t="s">
        <v>11</v>
      </c>
      <c r="C140" s="90">
        <f>C143+C145</f>
        <v>14976</v>
      </c>
      <c r="D140" s="90">
        <f aca="true" t="shared" si="24" ref="D140:J140">D143+D145</f>
        <v>16380.98</v>
      </c>
      <c r="E140" s="90">
        <f t="shared" si="24"/>
        <v>16380.98</v>
      </c>
      <c r="F140" s="90">
        <f t="shared" si="24"/>
        <v>16453</v>
      </c>
      <c r="G140" s="90">
        <f t="shared" si="24"/>
        <v>16453</v>
      </c>
      <c r="H140" s="90">
        <f t="shared" si="24"/>
        <v>16576</v>
      </c>
      <c r="I140" s="90">
        <f t="shared" si="24"/>
        <v>16701</v>
      </c>
      <c r="J140" s="90">
        <f t="shared" si="24"/>
        <v>16827</v>
      </c>
    </row>
    <row r="141" spans="1:10" ht="12.75">
      <c r="A141" s="195" t="s">
        <v>16</v>
      </c>
      <c r="B141" s="193" t="s">
        <v>15</v>
      </c>
      <c r="C141" s="90"/>
      <c r="D141" s="90"/>
      <c r="E141" s="81">
        <f>E140/C140*100</f>
        <v>109.38154380341881</v>
      </c>
      <c r="F141" s="81">
        <f>F140/D140*100</f>
        <v>100.43965623546333</v>
      </c>
      <c r="G141" s="81">
        <f>G140/E140*100</f>
        <v>100.43965623546333</v>
      </c>
      <c r="H141" s="81">
        <f>H140/G140*100</f>
        <v>100.74758402722908</v>
      </c>
      <c r="I141" s="81">
        <f>I140/H140*100</f>
        <v>100.75410231660231</v>
      </c>
      <c r="J141" s="81">
        <f>J140/I140*100</f>
        <v>100.75444584156637</v>
      </c>
    </row>
    <row r="142" spans="1:10" ht="12.75">
      <c r="A142" s="76" t="s">
        <v>35</v>
      </c>
      <c r="B142" s="71"/>
      <c r="C142" s="90"/>
      <c r="D142" s="90"/>
      <c r="E142" s="90"/>
      <c r="F142" s="140"/>
      <c r="G142" s="90"/>
      <c r="H142" s="90"/>
      <c r="I142" s="90"/>
      <c r="J142" s="90"/>
    </row>
    <row r="143" spans="1:10" ht="49.5" customHeight="1">
      <c r="A143" s="91" t="s">
        <v>538</v>
      </c>
      <c r="B143" s="71" t="s">
        <v>11</v>
      </c>
      <c r="C143" s="90">
        <f>C266</f>
        <v>14472</v>
      </c>
      <c r="D143" s="90">
        <f aca="true" t="shared" si="25" ref="D143:J143">D266</f>
        <v>12231</v>
      </c>
      <c r="E143" s="90">
        <f t="shared" si="25"/>
        <v>12231</v>
      </c>
      <c r="F143" s="90">
        <f t="shared" si="25"/>
        <v>12353</v>
      </c>
      <c r="G143" s="90">
        <f t="shared" si="25"/>
        <v>12353</v>
      </c>
      <c r="H143" s="90">
        <f t="shared" si="25"/>
        <v>12476</v>
      </c>
      <c r="I143" s="90">
        <f t="shared" si="25"/>
        <v>12601</v>
      </c>
      <c r="J143" s="90">
        <f t="shared" si="25"/>
        <v>12727</v>
      </c>
    </row>
    <row r="144" spans="1:10" ht="24" customHeight="1">
      <c r="A144" s="195" t="s">
        <v>16</v>
      </c>
      <c r="B144" s="190" t="s">
        <v>15</v>
      </c>
      <c r="C144" s="90"/>
      <c r="D144" s="90"/>
      <c r="E144" s="81">
        <f>E143/C143*100</f>
        <v>84.51492537313433</v>
      </c>
      <c r="F144" s="81">
        <f>F143/D143*100</f>
        <v>100.9974654566266</v>
      </c>
      <c r="G144" s="81">
        <f>G143/E143*100</f>
        <v>100.9974654566266</v>
      </c>
      <c r="H144" s="81">
        <f>H143/G143*100</f>
        <v>100.99570954424027</v>
      </c>
      <c r="I144" s="81">
        <f>I143/H143*100</f>
        <v>101.0019236934915</v>
      </c>
      <c r="J144" s="81">
        <f>J143/I143*100</f>
        <v>100.99992064121895</v>
      </c>
    </row>
    <row r="145" spans="1:10" ht="36">
      <c r="A145" s="76" t="s">
        <v>539</v>
      </c>
      <c r="B145" s="71" t="s">
        <v>11</v>
      </c>
      <c r="C145" s="90">
        <f>C264</f>
        <v>504</v>
      </c>
      <c r="D145" s="90">
        <f aca="true" t="shared" si="26" ref="D145:J145">D264</f>
        <v>4149.98</v>
      </c>
      <c r="E145" s="90">
        <f t="shared" si="26"/>
        <v>4149.98</v>
      </c>
      <c r="F145" s="90">
        <f t="shared" si="26"/>
        <v>4100</v>
      </c>
      <c r="G145" s="90">
        <f t="shared" si="26"/>
        <v>4100</v>
      </c>
      <c r="H145" s="90">
        <f t="shared" si="26"/>
        <v>4100</v>
      </c>
      <c r="I145" s="90">
        <f t="shared" si="26"/>
        <v>4100</v>
      </c>
      <c r="J145" s="90">
        <f t="shared" si="26"/>
        <v>4100</v>
      </c>
    </row>
    <row r="146" spans="1:10" ht="12.75">
      <c r="A146" s="195" t="s">
        <v>16</v>
      </c>
      <c r="B146" s="193" t="s">
        <v>15</v>
      </c>
      <c r="C146" s="90"/>
      <c r="D146" s="90"/>
      <c r="E146" s="81">
        <f>E145/C145*100</f>
        <v>823.4087301587301</v>
      </c>
      <c r="F146" s="81">
        <f>F145/D145*100</f>
        <v>98.79565684653903</v>
      </c>
      <c r="G146" s="81">
        <f>G145/E145*100</f>
        <v>98.79565684653903</v>
      </c>
      <c r="H146" s="81">
        <f>H145/G145*100</f>
        <v>100</v>
      </c>
      <c r="I146" s="81">
        <f>I145/H145*100</f>
        <v>100</v>
      </c>
      <c r="J146" s="81">
        <f>J145/I145*100</f>
        <v>100</v>
      </c>
    </row>
    <row r="147" spans="1:10" ht="12.75">
      <c r="A147" s="76" t="s">
        <v>523</v>
      </c>
      <c r="B147" s="71" t="s">
        <v>11</v>
      </c>
      <c r="C147" s="90">
        <f>C35*C91*12/1000</f>
        <v>0</v>
      </c>
      <c r="D147" s="90">
        <f>D35*D91*3/1000</f>
        <v>0</v>
      </c>
      <c r="E147" s="90">
        <f>E35*E91*12/1000</f>
        <v>0</v>
      </c>
      <c r="F147" s="90">
        <f>F35*F91*3/1000</f>
        <v>0</v>
      </c>
      <c r="G147" s="90">
        <f>G35*G91*12/1000</f>
        <v>0</v>
      </c>
      <c r="H147" s="90">
        <f>H35*H91*12/1000</f>
        <v>0</v>
      </c>
      <c r="I147" s="90">
        <f>I35*I91*12/1000</f>
        <v>0</v>
      </c>
      <c r="J147" s="90">
        <f>J35*J91*12/1000</f>
        <v>0</v>
      </c>
    </row>
    <row r="148" spans="1:10" ht="12.75">
      <c r="A148" s="195" t="s">
        <v>16</v>
      </c>
      <c r="B148" s="193" t="s">
        <v>15</v>
      </c>
      <c r="C148" s="90"/>
      <c r="D148" s="90"/>
      <c r="E148" s="81" t="e">
        <f>E147/C147*100</f>
        <v>#DIV/0!</v>
      </c>
      <c r="F148" s="81" t="e">
        <f>F147/D147*100</f>
        <v>#DIV/0!</v>
      </c>
      <c r="G148" s="81" t="e">
        <f>G147/E147*100</f>
        <v>#DIV/0!</v>
      </c>
      <c r="H148" s="81" t="e">
        <f>H147/G147*100</f>
        <v>#DIV/0!</v>
      </c>
      <c r="I148" s="81" t="e">
        <f>I147/H147*100</f>
        <v>#DIV/0!</v>
      </c>
      <c r="J148" s="81" t="e">
        <f>J147/I147*100</f>
        <v>#DIV/0!</v>
      </c>
    </row>
    <row r="149" spans="1:10" ht="24">
      <c r="A149" s="76" t="s">
        <v>524</v>
      </c>
      <c r="B149" s="71" t="s">
        <v>11</v>
      </c>
      <c r="C149" s="90">
        <f>C37*C93*12/1000</f>
        <v>0</v>
      </c>
      <c r="D149" s="90">
        <f>D37*D93*3/1000</f>
        <v>0</v>
      </c>
      <c r="E149" s="90">
        <f>E37*E93*12/1000</f>
        <v>0</v>
      </c>
      <c r="F149" s="90">
        <f>F37*F93*3/1000</f>
        <v>0</v>
      </c>
      <c r="G149" s="90">
        <f>G37*G93*12/1000</f>
        <v>0</v>
      </c>
      <c r="H149" s="90">
        <f>H37*H93*12/1000</f>
        <v>0</v>
      </c>
      <c r="I149" s="90">
        <f>I37*I93*12/1000</f>
        <v>0</v>
      </c>
      <c r="J149" s="90">
        <f>J37*J93*12/1000</f>
        <v>0</v>
      </c>
    </row>
    <row r="150" spans="1:10" ht="12.75">
      <c r="A150" s="195" t="s">
        <v>16</v>
      </c>
      <c r="B150" s="193" t="s">
        <v>15</v>
      </c>
      <c r="C150" s="90"/>
      <c r="D150" s="90"/>
      <c r="E150" s="81" t="e">
        <f>E149/C149*100</f>
        <v>#DIV/0!</v>
      </c>
      <c r="F150" s="81" t="e">
        <f>F149/D149*100</f>
        <v>#DIV/0!</v>
      </c>
      <c r="G150" s="81" t="e">
        <f>G149/E149*100</f>
        <v>#DIV/0!</v>
      </c>
      <c r="H150" s="81" t="e">
        <f>H149/G149*100</f>
        <v>#DIV/0!</v>
      </c>
      <c r="I150" s="81" t="e">
        <f>I149/H149*100</f>
        <v>#DIV/0!</v>
      </c>
      <c r="J150" s="81" t="e">
        <f>J149/I149*100</f>
        <v>#DIV/0!</v>
      </c>
    </row>
    <row r="151" spans="1:10" ht="24">
      <c r="A151" s="76" t="s">
        <v>536</v>
      </c>
      <c r="B151" s="71" t="s">
        <v>11</v>
      </c>
      <c r="C151" s="90">
        <f>C39*C95*12/1000</f>
        <v>0</v>
      </c>
      <c r="D151" s="90">
        <f>D39*D95*3/1000</f>
        <v>0</v>
      </c>
      <c r="E151" s="90">
        <f>E39*E95*12/1000</f>
        <v>0</v>
      </c>
      <c r="F151" s="90">
        <f>F39*F95*3/1000</f>
        <v>0</v>
      </c>
      <c r="G151" s="90">
        <f>G39*G95*12/1000</f>
        <v>0</v>
      </c>
      <c r="H151" s="90">
        <f>H39*H95*12/1000</f>
        <v>0</v>
      </c>
      <c r="I151" s="90">
        <f>I39*I95*12/1000</f>
        <v>0</v>
      </c>
      <c r="J151" s="90">
        <f>J39*J95*12/1000</f>
        <v>0</v>
      </c>
    </row>
    <row r="152" spans="1:10" ht="12.75">
      <c r="A152" s="195" t="s">
        <v>16</v>
      </c>
      <c r="B152" s="193" t="s">
        <v>15</v>
      </c>
      <c r="C152" s="90"/>
      <c r="D152" s="90"/>
      <c r="E152" s="81" t="e">
        <f>E151/C151*100</f>
        <v>#DIV/0!</v>
      </c>
      <c r="F152" s="81" t="e">
        <f>F151/D151*100</f>
        <v>#DIV/0!</v>
      </c>
      <c r="G152" s="81" t="e">
        <f>G151/E151*100</f>
        <v>#DIV/0!</v>
      </c>
      <c r="H152" s="81" t="e">
        <f>H151/G151*100</f>
        <v>#DIV/0!</v>
      </c>
      <c r="I152" s="81" t="e">
        <f>I151/H151*100</f>
        <v>#DIV/0!</v>
      </c>
      <c r="J152" s="81" t="e">
        <f>J151/I151*100</f>
        <v>#DIV/0!</v>
      </c>
    </row>
    <row r="153" spans="1:10" ht="12.75">
      <c r="A153" s="76" t="s">
        <v>525</v>
      </c>
      <c r="B153" s="71" t="s">
        <v>11</v>
      </c>
      <c r="C153" s="90">
        <f>C41*C97*12/1000</f>
        <v>0</v>
      </c>
      <c r="D153" s="90">
        <f>D41*D97*3/1000</f>
        <v>0</v>
      </c>
      <c r="E153" s="90">
        <f>E41*E97*12/1000</f>
        <v>0</v>
      </c>
      <c r="F153" s="90">
        <f>F41*F97*3/1000</f>
        <v>0</v>
      </c>
      <c r="G153" s="90">
        <f>G41*G97*12/1000</f>
        <v>0</v>
      </c>
      <c r="H153" s="90">
        <f>H41*H97*12/1000</f>
        <v>0</v>
      </c>
      <c r="I153" s="90">
        <f>I41*I97*12/1000</f>
        <v>0</v>
      </c>
      <c r="J153" s="90">
        <f>J41*J97*12/1000</f>
        <v>0</v>
      </c>
    </row>
    <row r="154" spans="1:10" ht="12.75">
      <c r="A154" s="195" t="s">
        <v>16</v>
      </c>
      <c r="B154" s="193" t="s">
        <v>15</v>
      </c>
      <c r="C154" s="90"/>
      <c r="D154" s="90"/>
      <c r="E154" s="81" t="e">
        <f>E153/C153*100</f>
        <v>#DIV/0!</v>
      </c>
      <c r="F154" s="81" t="e">
        <f>F153/D153*100</f>
        <v>#DIV/0!</v>
      </c>
      <c r="G154" s="81" t="e">
        <f>G153/E153*100</f>
        <v>#DIV/0!</v>
      </c>
      <c r="H154" s="81" t="e">
        <f>H153/G153*100</f>
        <v>#DIV/0!</v>
      </c>
      <c r="I154" s="81" t="e">
        <f>I153/H153*100</f>
        <v>#DIV/0!</v>
      </c>
      <c r="J154" s="81" t="e">
        <f>J153/I153*100</f>
        <v>#DIV/0!</v>
      </c>
    </row>
    <row r="155" spans="1:10" ht="24">
      <c r="A155" s="76" t="s">
        <v>526</v>
      </c>
      <c r="B155" s="71" t="s">
        <v>11</v>
      </c>
      <c r="C155" s="90">
        <f>C43*C99*12/1000</f>
        <v>0</v>
      </c>
      <c r="D155" s="90">
        <f>D43*D99*3/1000</f>
        <v>0</v>
      </c>
      <c r="E155" s="90">
        <f>E43*E99*12/1000</f>
        <v>0</v>
      </c>
      <c r="F155" s="90">
        <f>F43*F99*3/1000</f>
        <v>0</v>
      </c>
      <c r="G155" s="90">
        <f>G43*G99*12/1000</f>
        <v>0</v>
      </c>
      <c r="H155" s="90">
        <f>H43*H99*12/1000</f>
        <v>0</v>
      </c>
      <c r="I155" s="90">
        <f>I43*I99*12/1000</f>
        <v>0</v>
      </c>
      <c r="J155" s="90">
        <f>J43*J99*12/1000</f>
        <v>0</v>
      </c>
    </row>
    <row r="156" spans="1:10" ht="12.75">
      <c r="A156" s="195" t="s">
        <v>16</v>
      </c>
      <c r="B156" s="193" t="s">
        <v>15</v>
      </c>
      <c r="C156" s="90"/>
      <c r="D156" s="90"/>
      <c r="E156" s="81" t="e">
        <f>E155/C155*100</f>
        <v>#DIV/0!</v>
      </c>
      <c r="F156" s="81" t="e">
        <f>F155/D155*100</f>
        <v>#DIV/0!</v>
      </c>
      <c r="G156" s="81" t="e">
        <f>G155/E155*100</f>
        <v>#DIV/0!</v>
      </c>
      <c r="H156" s="81" t="e">
        <f>H155/G155*100</f>
        <v>#DIV/0!</v>
      </c>
      <c r="I156" s="81" t="e">
        <f>I155/H155*100</f>
        <v>#DIV/0!</v>
      </c>
      <c r="J156" s="81" t="e">
        <f>J155/I155*100</f>
        <v>#DIV/0!</v>
      </c>
    </row>
    <row r="157" spans="1:10" ht="24">
      <c r="A157" s="76" t="s">
        <v>528</v>
      </c>
      <c r="B157" s="71" t="s">
        <v>11</v>
      </c>
      <c r="C157" s="90">
        <f>C45*C101*12/1000</f>
        <v>0</v>
      </c>
      <c r="D157" s="90">
        <f>D45*D101*3/1000</f>
        <v>0</v>
      </c>
      <c r="E157" s="90">
        <f>E45*E101*12/1000</f>
        <v>0</v>
      </c>
      <c r="F157" s="90">
        <f>F45*F101*3/1000</f>
        <v>0</v>
      </c>
      <c r="G157" s="90">
        <f>G45*G101*12/1000</f>
        <v>0</v>
      </c>
      <c r="H157" s="90">
        <f>H45*H101*12/1000</f>
        <v>0</v>
      </c>
      <c r="I157" s="90">
        <f>I45*I101*12/1000</f>
        <v>0</v>
      </c>
      <c r="J157" s="90">
        <f>J45*J101*12/1000</f>
        <v>0</v>
      </c>
    </row>
    <row r="158" spans="1:10" ht="12.75">
      <c r="A158" s="195" t="s">
        <v>16</v>
      </c>
      <c r="B158" s="193" t="s">
        <v>15</v>
      </c>
      <c r="C158" s="90"/>
      <c r="D158" s="90"/>
      <c r="E158" s="81" t="e">
        <f>E157/C157*100</f>
        <v>#DIV/0!</v>
      </c>
      <c r="F158" s="81" t="e">
        <f>F157/D157*100</f>
        <v>#DIV/0!</v>
      </c>
      <c r="G158" s="81" t="e">
        <f>G157/E157*100</f>
        <v>#DIV/0!</v>
      </c>
      <c r="H158" s="81" t="e">
        <f>H157/G157*100</f>
        <v>#DIV/0!</v>
      </c>
      <c r="I158" s="81" t="e">
        <f>I157/H157*100</f>
        <v>#DIV/0!</v>
      </c>
      <c r="J158" s="81" t="e">
        <f>J157/I157*100</f>
        <v>#DIV/0!</v>
      </c>
    </row>
    <row r="159" spans="1:10" ht="24">
      <c r="A159" s="76" t="s">
        <v>527</v>
      </c>
      <c r="B159" s="71" t="s">
        <v>11</v>
      </c>
      <c r="C159" s="90">
        <f>C47*C103*12/1000</f>
        <v>0</v>
      </c>
      <c r="D159" s="90">
        <f>D47*D103*3/1000</f>
        <v>0</v>
      </c>
      <c r="E159" s="90">
        <f>E47*E103*12/1000</f>
        <v>0</v>
      </c>
      <c r="F159" s="90">
        <f>F47*F103*3/1000</f>
        <v>0</v>
      </c>
      <c r="G159" s="90">
        <f>G47*G103*12/1000</f>
        <v>0</v>
      </c>
      <c r="H159" s="90">
        <f>H47*H103*12/1000</f>
        <v>0</v>
      </c>
      <c r="I159" s="90">
        <f>I47*I103*12/1000</f>
        <v>0</v>
      </c>
      <c r="J159" s="90">
        <f>J47*J103*12/1000</f>
        <v>0</v>
      </c>
    </row>
    <row r="160" spans="1:10" ht="12.75">
      <c r="A160" s="195" t="s">
        <v>16</v>
      </c>
      <c r="B160" s="193" t="s">
        <v>15</v>
      </c>
      <c r="C160" s="90"/>
      <c r="D160" s="90"/>
      <c r="E160" s="81" t="e">
        <f>E159/C159*100</f>
        <v>#DIV/0!</v>
      </c>
      <c r="F160" s="81" t="e">
        <f>F159/D159*100</f>
        <v>#DIV/0!</v>
      </c>
      <c r="G160" s="81" t="e">
        <f>G159/E159*100</f>
        <v>#DIV/0!</v>
      </c>
      <c r="H160" s="81" t="e">
        <f>H159/G159*100</f>
        <v>#DIV/0!</v>
      </c>
      <c r="I160" s="81" t="e">
        <f>I159/H159*100</f>
        <v>#DIV/0!</v>
      </c>
      <c r="J160" s="81" t="e">
        <f>J159/I159*100</f>
        <v>#DIV/0!</v>
      </c>
    </row>
    <row r="161" spans="1:10" ht="36">
      <c r="A161" s="76" t="s">
        <v>529</v>
      </c>
      <c r="B161" s="71" t="s">
        <v>11</v>
      </c>
      <c r="C161" s="90">
        <f>C280</f>
        <v>2315.1</v>
      </c>
      <c r="D161" s="90">
        <f aca="true" t="shared" si="27" ref="D161:J161">D280</f>
        <v>2605.1</v>
      </c>
      <c r="E161" s="90">
        <f t="shared" si="27"/>
        <v>2605.1</v>
      </c>
      <c r="F161" s="90">
        <f t="shared" si="27"/>
        <v>2749.4</v>
      </c>
      <c r="G161" s="90">
        <f t="shared" si="27"/>
        <v>2749.4</v>
      </c>
      <c r="H161" s="90">
        <f t="shared" si="27"/>
        <v>2749.4</v>
      </c>
      <c r="I161" s="90">
        <f t="shared" si="27"/>
        <v>2749.4</v>
      </c>
      <c r="J161" s="90">
        <f t="shared" si="27"/>
        <v>2749.4</v>
      </c>
    </row>
    <row r="162" spans="1:10" ht="12.75">
      <c r="A162" s="195" t="s">
        <v>16</v>
      </c>
      <c r="B162" s="193" t="s">
        <v>15</v>
      </c>
      <c r="C162" s="90"/>
      <c r="D162" s="90"/>
      <c r="E162" s="81">
        <f>E161/C161*100</f>
        <v>112.52645674052957</v>
      </c>
      <c r="F162" s="81">
        <f>F161/D161*100</f>
        <v>105.53913477409698</v>
      </c>
      <c r="G162" s="81">
        <f>G161/E161*100</f>
        <v>105.53913477409698</v>
      </c>
      <c r="H162" s="81">
        <f>H161/G161*100</f>
        <v>100</v>
      </c>
      <c r="I162" s="81">
        <f>I161/H161*100</f>
        <v>100</v>
      </c>
      <c r="J162" s="81">
        <f>J161/I161*100</f>
        <v>100</v>
      </c>
    </row>
    <row r="163" spans="1:10" ht="12.75">
      <c r="A163" s="76" t="s">
        <v>530</v>
      </c>
      <c r="B163" s="71" t="s">
        <v>11</v>
      </c>
      <c r="C163" s="90">
        <f>C268+C270+C272</f>
        <v>13728.3</v>
      </c>
      <c r="D163" s="90">
        <f aca="true" t="shared" si="28" ref="D163:J163">D268+D270+D272</f>
        <v>14856.32</v>
      </c>
      <c r="E163" s="90">
        <f t="shared" si="28"/>
        <v>14856.32</v>
      </c>
      <c r="F163" s="90">
        <f t="shared" si="28"/>
        <v>15275.5</v>
      </c>
      <c r="G163" s="90">
        <f t="shared" si="28"/>
        <v>15275.5</v>
      </c>
      <c r="H163" s="90">
        <f t="shared" si="28"/>
        <v>15894.929999999998</v>
      </c>
      <c r="I163" s="90">
        <f t="shared" si="28"/>
        <v>15894.929999999998</v>
      </c>
      <c r="J163" s="90">
        <f t="shared" si="28"/>
        <v>16894.93</v>
      </c>
    </row>
    <row r="164" spans="1:10" ht="12.75">
      <c r="A164" s="195" t="s">
        <v>16</v>
      </c>
      <c r="B164" s="193" t="s">
        <v>15</v>
      </c>
      <c r="C164" s="90"/>
      <c r="D164" s="90"/>
      <c r="E164" s="81">
        <f>E163/C163*100</f>
        <v>108.21674934259886</v>
      </c>
      <c r="F164" s="81">
        <f>F163/D163*100</f>
        <v>102.82156011717572</v>
      </c>
      <c r="G164" s="81">
        <f>G163/E163*100</f>
        <v>102.82156011717572</v>
      </c>
      <c r="H164" s="81">
        <f>H163/G163*100</f>
        <v>104.05505548099899</v>
      </c>
      <c r="I164" s="81">
        <f>I163/H163*100</f>
        <v>100</v>
      </c>
      <c r="J164" s="81">
        <f>J163/I163*100</f>
        <v>106.29131427442589</v>
      </c>
    </row>
    <row r="165" spans="1:10" ht="24">
      <c r="A165" s="76" t="s">
        <v>544</v>
      </c>
      <c r="B165" s="71" t="s">
        <v>11</v>
      </c>
      <c r="C165" s="90">
        <f>C274+C276</f>
        <v>3610.2000000000003</v>
      </c>
      <c r="D165" s="90">
        <f aca="true" t="shared" si="29" ref="D165:J165">D274+D276</f>
        <v>4882.7</v>
      </c>
      <c r="E165" s="90">
        <f t="shared" si="29"/>
        <v>4882.7</v>
      </c>
      <c r="F165" s="90">
        <f t="shared" si="29"/>
        <v>4983.3</v>
      </c>
      <c r="G165" s="90">
        <f t="shared" si="29"/>
        <v>4983.3</v>
      </c>
      <c r="H165" s="90">
        <f t="shared" si="29"/>
        <v>5093.9</v>
      </c>
      <c r="I165" s="90">
        <f t="shared" si="29"/>
        <v>5215.700000000001</v>
      </c>
      <c r="J165" s="90">
        <f t="shared" si="29"/>
        <v>5376.3</v>
      </c>
    </row>
    <row r="166" spans="1:10" ht="12.75">
      <c r="A166" s="195" t="s">
        <v>16</v>
      </c>
      <c r="B166" s="193" t="s">
        <v>15</v>
      </c>
      <c r="C166" s="90"/>
      <c r="D166" s="90"/>
      <c r="E166" s="81">
        <f>E165/C165*100</f>
        <v>135.24735471719015</v>
      </c>
      <c r="F166" s="81">
        <f>F165/D165*100</f>
        <v>102.06033547012925</v>
      </c>
      <c r="G166" s="81">
        <f>G165/E165*100</f>
        <v>102.06033547012925</v>
      </c>
      <c r="H166" s="81">
        <f>H165/G165*100</f>
        <v>102.21941283888185</v>
      </c>
      <c r="I166" s="81">
        <f>I165/H165*100</f>
        <v>102.39109523155147</v>
      </c>
      <c r="J166" s="81">
        <f>J165/I165*100</f>
        <v>103.07916482926547</v>
      </c>
    </row>
    <row r="167" spans="1:10" ht="33.75" customHeight="1">
      <c r="A167" s="76" t="s">
        <v>532</v>
      </c>
      <c r="B167" s="71" t="s">
        <v>11</v>
      </c>
      <c r="C167" s="90">
        <f>C278</f>
        <v>1035.5</v>
      </c>
      <c r="D167" s="90">
        <f aca="true" t="shared" si="30" ref="D167:J167">D278</f>
        <v>1116.4</v>
      </c>
      <c r="E167" s="90">
        <f t="shared" si="30"/>
        <v>1116.4</v>
      </c>
      <c r="F167" s="90">
        <f t="shared" si="30"/>
        <v>1300</v>
      </c>
      <c r="G167" s="90">
        <f t="shared" si="30"/>
        <v>1300</v>
      </c>
      <c r="H167" s="90">
        <f t="shared" si="30"/>
        <v>1370.6</v>
      </c>
      <c r="I167" s="90">
        <f t="shared" si="30"/>
        <v>1455.6</v>
      </c>
      <c r="J167" s="90">
        <f t="shared" si="30"/>
        <v>1455.6</v>
      </c>
    </row>
    <row r="168" spans="1:10" ht="12.75">
      <c r="A168" s="195" t="s">
        <v>16</v>
      </c>
      <c r="B168" s="193" t="s">
        <v>15</v>
      </c>
      <c r="C168" s="90"/>
      <c r="D168" s="90"/>
      <c r="E168" s="81">
        <f>E167/C167*100</f>
        <v>107.81265089328826</v>
      </c>
      <c r="F168" s="81">
        <f>F167/D167*100</f>
        <v>116.44571838050877</v>
      </c>
      <c r="G168" s="81">
        <f>G167/E167*100</f>
        <v>116.44571838050877</v>
      </c>
      <c r="H168" s="81">
        <f>H167/G167*100</f>
        <v>105.43076923076922</v>
      </c>
      <c r="I168" s="81">
        <f>I167/H167*100</f>
        <v>106.20166350503428</v>
      </c>
      <c r="J168" s="81">
        <f>J167/I167*100</f>
        <v>100</v>
      </c>
    </row>
    <row r="169" spans="1:10" ht="12.75">
      <c r="A169" s="199" t="s">
        <v>543</v>
      </c>
      <c r="B169" s="71" t="s">
        <v>11</v>
      </c>
      <c r="C169" s="90">
        <f aca="true" t="shared" si="31" ref="C169:J169">C57*C113*12/1000</f>
        <v>0</v>
      </c>
      <c r="D169" s="90">
        <f t="shared" si="31"/>
        <v>0</v>
      </c>
      <c r="E169" s="90">
        <f t="shared" si="31"/>
        <v>0</v>
      </c>
      <c r="F169" s="90">
        <f t="shared" si="31"/>
        <v>0</v>
      </c>
      <c r="G169" s="90">
        <f t="shared" si="31"/>
        <v>0</v>
      </c>
      <c r="H169" s="90">
        <f t="shared" si="31"/>
        <v>0</v>
      </c>
      <c r="I169" s="90">
        <f t="shared" si="31"/>
        <v>0</v>
      </c>
      <c r="J169" s="90">
        <f t="shared" si="31"/>
        <v>0</v>
      </c>
    </row>
    <row r="170" spans="1:10" ht="12.75">
      <c r="A170" s="195" t="s">
        <v>16</v>
      </c>
      <c r="B170" s="193" t="s">
        <v>15</v>
      </c>
      <c r="C170" s="90"/>
      <c r="D170" s="90"/>
      <c r="E170" s="81" t="e">
        <f>E169/C169*100</f>
        <v>#DIV/0!</v>
      </c>
      <c r="F170" s="81" t="e">
        <f>F169/D169*100</f>
        <v>#DIV/0!</v>
      </c>
      <c r="G170" s="81" t="e">
        <f>G169/E169*100</f>
        <v>#DIV/0!</v>
      </c>
      <c r="H170" s="81" t="e">
        <f>H169/G169*100</f>
        <v>#DIV/0!</v>
      </c>
      <c r="I170" s="81" t="e">
        <f>I169/H169*100</f>
        <v>#DIV/0!</v>
      </c>
      <c r="J170" s="81" t="e">
        <f>J169/I169*100</f>
        <v>#DIV/0!</v>
      </c>
    </row>
    <row r="171" spans="1:10" ht="38.25">
      <c r="A171" s="79" t="s">
        <v>41</v>
      </c>
      <c r="B171" s="71" t="s">
        <v>11</v>
      </c>
      <c r="C171" s="90">
        <f>C161+C163+C165+C167</f>
        <v>20689.1</v>
      </c>
      <c r="D171" s="90">
        <f aca="true" t="shared" si="32" ref="D171:J171">D161+D163+D165+D167</f>
        <v>23460.52</v>
      </c>
      <c r="E171" s="90">
        <f t="shared" si="32"/>
        <v>23460.52</v>
      </c>
      <c r="F171" s="90">
        <f t="shared" si="32"/>
        <v>24308.2</v>
      </c>
      <c r="G171" s="90">
        <f t="shared" si="32"/>
        <v>24308.2</v>
      </c>
      <c r="H171" s="90">
        <f t="shared" si="32"/>
        <v>25108.829999999994</v>
      </c>
      <c r="I171" s="90">
        <f t="shared" si="32"/>
        <v>25315.629999999997</v>
      </c>
      <c r="J171" s="90">
        <f t="shared" si="32"/>
        <v>26476.23</v>
      </c>
    </row>
    <row r="172" spans="1:10" ht="12.75">
      <c r="A172" s="196" t="s">
        <v>16</v>
      </c>
      <c r="B172" s="193" t="s">
        <v>15</v>
      </c>
      <c r="C172" s="90"/>
      <c r="D172" s="90"/>
      <c r="E172" s="81">
        <f>E171/C171*100</f>
        <v>113.39555611408908</v>
      </c>
      <c r="F172" s="81">
        <f>F171/D171*100</f>
        <v>103.6132191443327</v>
      </c>
      <c r="G172" s="81">
        <f>G171/E171*100</f>
        <v>103.6132191443327</v>
      </c>
      <c r="H172" s="81">
        <f>H171/G171*100</f>
        <v>103.29366222097892</v>
      </c>
      <c r="I172" s="81">
        <f>I171/H171*100</f>
        <v>100.82361464074592</v>
      </c>
      <c r="J172" s="81">
        <f>J171/I171*100</f>
        <v>104.58451952410428</v>
      </c>
    </row>
    <row r="173" spans="1:10" ht="25.5">
      <c r="A173" s="79" t="s">
        <v>38</v>
      </c>
      <c r="B173" s="71" t="s">
        <v>11</v>
      </c>
      <c r="C173" s="90">
        <f>C161</f>
        <v>2315.1</v>
      </c>
      <c r="D173" s="90">
        <f aca="true" t="shared" si="33" ref="D173:J173">D161</f>
        <v>2605.1</v>
      </c>
      <c r="E173" s="90">
        <f t="shared" si="33"/>
        <v>2605.1</v>
      </c>
      <c r="F173" s="90">
        <f t="shared" si="33"/>
        <v>2749.4</v>
      </c>
      <c r="G173" s="90">
        <f t="shared" si="33"/>
        <v>2749.4</v>
      </c>
      <c r="H173" s="90">
        <f t="shared" si="33"/>
        <v>2749.4</v>
      </c>
      <c r="I173" s="90">
        <f t="shared" si="33"/>
        <v>2749.4</v>
      </c>
      <c r="J173" s="90">
        <f t="shared" si="33"/>
        <v>2749.4</v>
      </c>
    </row>
    <row r="174" spans="1:10" ht="12.75">
      <c r="A174" s="196" t="s">
        <v>16</v>
      </c>
      <c r="B174" s="193" t="s">
        <v>15</v>
      </c>
      <c r="C174" s="90"/>
      <c r="D174" s="90"/>
      <c r="E174" s="81">
        <f>E173/C173*100</f>
        <v>112.52645674052957</v>
      </c>
      <c r="F174" s="81">
        <f>F173/D173*100</f>
        <v>105.53913477409698</v>
      </c>
      <c r="G174" s="81">
        <f>G173/E173*100</f>
        <v>105.53913477409698</v>
      </c>
      <c r="H174" s="81">
        <f>H173/G173*100</f>
        <v>100</v>
      </c>
      <c r="I174" s="81">
        <f>I173/H173*100</f>
        <v>100</v>
      </c>
      <c r="J174" s="81">
        <f>J173/I173*100</f>
        <v>100</v>
      </c>
    </row>
    <row r="175" spans="1:10" ht="12.75">
      <c r="A175" s="72"/>
      <c r="B175" s="86"/>
      <c r="C175" s="48"/>
      <c r="D175" s="48"/>
      <c r="E175" s="48"/>
      <c r="F175" s="48"/>
      <c r="G175" s="48"/>
      <c r="H175" s="48"/>
      <c r="I175" s="48"/>
      <c r="J175" s="48"/>
    </row>
    <row r="176" spans="1:10" ht="12.75">
      <c r="A176" s="87" t="s">
        <v>24</v>
      </c>
      <c r="B176" s="86"/>
      <c r="C176" s="48"/>
      <c r="D176" s="48"/>
      <c r="E176" s="48"/>
      <c r="F176" s="48"/>
      <c r="G176" s="48"/>
      <c r="H176" s="48"/>
      <c r="I176" s="48"/>
      <c r="J176" s="48"/>
    </row>
    <row r="177" spans="2:10" ht="12.75">
      <c r="B177" s="86"/>
      <c r="C177" s="48"/>
      <c r="D177" s="48"/>
      <c r="E177" s="48"/>
      <c r="F177" s="48"/>
      <c r="G177" s="48"/>
      <c r="H177" s="48"/>
      <c r="I177" s="48"/>
      <c r="J177" s="48"/>
    </row>
    <row r="178" spans="2:10" ht="12.75">
      <c r="B178" s="86"/>
      <c r="C178" s="48"/>
      <c r="D178" s="48"/>
      <c r="E178" s="48"/>
      <c r="F178" s="48"/>
      <c r="G178" s="48"/>
      <c r="H178" s="48"/>
      <c r="I178" s="48"/>
      <c r="J178" s="48"/>
    </row>
    <row r="179" spans="2:10" ht="12.75">
      <c r="B179" s="86"/>
      <c r="C179" s="48"/>
      <c r="D179" s="48"/>
      <c r="E179" s="48"/>
      <c r="F179" s="48"/>
      <c r="G179" s="48"/>
      <c r="H179" s="48"/>
      <c r="I179" s="48"/>
      <c r="J179" s="48"/>
    </row>
    <row r="180" spans="2:10" ht="12.75">
      <c r="B180" s="86"/>
      <c r="C180" s="48"/>
      <c r="D180" s="48"/>
      <c r="E180" s="48"/>
      <c r="F180" s="48"/>
      <c r="G180" s="48"/>
      <c r="H180" s="48"/>
      <c r="I180" s="48"/>
      <c r="J180" s="48"/>
    </row>
    <row r="181" spans="1:10" ht="12.75">
      <c r="A181" s="87"/>
      <c r="B181" s="86"/>
      <c r="C181" s="48"/>
      <c r="D181" s="48"/>
      <c r="E181" s="48"/>
      <c r="F181" s="48"/>
      <c r="G181" s="48"/>
      <c r="H181" s="48"/>
      <c r="I181" s="48"/>
      <c r="J181" s="48"/>
    </row>
    <row r="182" spans="1:10" ht="12.75">
      <c r="A182" s="5"/>
      <c r="B182" s="5"/>
      <c r="C182" s="50"/>
      <c r="D182" s="50"/>
      <c r="E182" s="50"/>
      <c r="F182" s="50"/>
      <c r="G182" s="50"/>
      <c r="H182" s="50"/>
      <c r="I182" s="120" t="s">
        <v>46</v>
      </c>
      <c r="J182" s="50"/>
    </row>
    <row r="183" spans="1:11" ht="15">
      <c r="A183" s="5"/>
      <c r="B183" s="88" t="s">
        <v>20</v>
      </c>
      <c r="C183" s="50"/>
      <c r="D183" s="51"/>
      <c r="E183" s="35"/>
      <c r="F183" s="35"/>
      <c r="G183" s="35"/>
      <c r="H183" s="35"/>
      <c r="I183" s="35"/>
      <c r="J183" s="35"/>
      <c r="K183" s="5"/>
    </row>
    <row r="184" spans="1:11" ht="13.5" thickBot="1">
      <c r="A184" s="104"/>
      <c r="B184" s="104"/>
      <c r="C184" s="35"/>
      <c r="D184" s="35"/>
      <c r="E184" s="35"/>
      <c r="F184" s="35"/>
      <c r="G184" s="35"/>
      <c r="H184" s="35"/>
      <c r="I184" s="35"/>
      <c r="J184" s="35"/>
      <c r="K184" s="5"/>
    </row>
    <row r="185" spans="1:11" ht="13.5" thickBot="1">
      <c r="A185" s="12"/>
      <c r="B185" s="103" t="s">
        <v>14</v>
      </c>
      <c r="C185" s="2" t="s">
        <v>0</v>
      </c>
      <c r="D185" s="2" t="s">
        <v>0</v>
      </c>
      <c r="E185" s="2" t="s">
        <v>0</v>
      </c>
      <c r="F185" s="2" t="s">
        <v>0</v>
      </c>
      <c r="G185" s="2" t="s">
        <v>1</v>
      </c>
      <c r="H185" s="8"/>
      <c r="I185" s="9" t="s">
        <v>5</v>
      </c>
      <c r="J185" s="10"/>
      <c r="K185" s="5"/>
    </row>
    <row r="186" spans="1:11" ht="12.75">
      <c r="A186" s="3" t="s">
        <v>2</v>
      </c>
      <c r="B186" s="3" t="s">
        <v>12</v>
      </c>
      <c r="C186" s="3" t="s">
        <v>484</v>
      </c>
      <c r="D186" s="95" t="s">
        <v>58</v>
      </c>
      <c r="E186" s="3" t="s">
        <v>493</v>
      </c>
      <c r="F186" s="95" t="s">
        <v>58</v>
      </c>
      <c r="G186" s="3" t="s">
        <v>516</v>
      </c>
      <c r="H186" s="3" t="s">
        <v>517</v>
      </c>
      <c r="I186" s="3" t="s">
        <v>540</v>
      </c>
      <c r="J186" s="3" t="s">
        <v>542</v>
      </c>
      <c r="K186" s="5"/>
    </row>
    <row r="187" spans="1:10" ht="13.5" thickBot="1">
      <c r="A187" s="4"/>
      <c r="B187" s="4" t="s">
        <v>13</v>
      </c>
      <c r="C187" s="97" t="s">
        <v>17</v>
      </c>
      <c r="D187" s="97" t="s">
        <v>493</v>
      </c>
      <c r="E187" s="97" t="s">
        <v>17</v>
      </c>
      <c r="F187" s="97" t="s">
        <v>516</v>
      </c>
      <c r="G187" s="99"/>
      <c r="H187" s="100"/>
      <c r="I187" s="6"/>
      <c r="J187" s="6"/>
    </row>
    <row r="188" spans="1:10" ht="12.75">
      <c r="A188" s="1"/>
      <c r="B188" s="1"/>
      <c r="C188" s="41"/>
      <c r="D188" s="41"/>
      <c r="E188" s="41"/>
      <c r="F188" s="41"/>
      <c r="G188" s="41"/>
      <c r="H188" s="41"/>
      <c r="I188" s="41"/>
      <c r="J188" s="41"/>
    </row>
    <row r="189" spans="1:10" ht="12.75">
      <c r="A189" s="11" t="s">
        <v>21</v>
      </c>
      <c r="B189" s="3"/>
      <c r="C189" s="34"/>
      <c r="D189" s="53"/>
      <c r="E189" s="34"/>
      <c r="F189" s="34"/>
      <c r="G189" s="34"/>
      <c r="H189" s="34"/>
      <c r="I189" s="34"/>
      <c r="J189" s="34"/>
    </row>
    <row r="190" spans="1:10" ht="12.75">
      <c r="A190" s="11" t="s">
        <v>25</v>
      </c>
      <c r="B190" s="21" t="s">
        <v>18</v>
      </c>
      <c r="C190" s="34">
        <f>C194+C196+C198+C200+C202+C204+C206+C208+C210+C212+C214+C216+C218</f>
        <v>213</v>
      </c>
      <c r="D190" s="34">
        <f aca="true" t="shared" si="34" ref="D190:J190">D194+D196+D198+D200+D202+D204+D206+D208+D210+D212+D214+D216+D218</f>
        <v>207</v>
      </c>
      <c r="E190" s="34">
        <f t="shared" si="34"/>
        <v>207</v>
      </c>
      <c r="F190" s="34">
        <f t="shared" si="34"/>
        <v>211</v>
      </c>
      <c r="G190" s="34">
        <f t="shared" si="34"/>
        <v>211</v>
      </c>
      <c r="H190" s="34">
        <f t="shared" si="34"/>
        <v>214</v>
      </c>
      <c r="I190" s="34">
        <f t="shared" si="34"/>
        <v>215</v>
      </c>
      <c r="J190" s="34">
        <f t="shared" si="34"/>
        <v>216</v>
      </c>
    </row>
    <row r="191" spans="1:10" ht="13.5" thickBot="1">
      <c r="A191" s="15" t="s">
        <v>23</v>
      </c>
      <c r="B191" s="25" t="s">
        <v>15</v>
      </c>
      <c r="C191" s="55"/>
      <c r="D191" s="56"/>
      <c r="E191" s="46">
        <f>E190/C190*100</f>
        <v>97.1830985915493</v>
      </c>
      <c r="F191" s="46">
        <f>F190/D190*100</f>
        <v>101.93236714975846</v>
      </c>
      <c r="G191" s="46">
        <f>G190/E190*100</f>
        <v>101.93236714975846</v>
      </c>
      <c r="H191" s="46">
        <f>H190/G190*100</f>
        <v>101.4218009478673</v>
      </c>
      <c r="I191" s="46">
        <f>I190/H190*100</f>
        <v>100.46728971962618</v>
      </c>
      <c r="J191" s="46">
        <f>J190/I190*100</f>
        <v>100.46511627906978</v>
      </c>
    </row>
    <row r="192" spans="1:10" ht="12.75">
      <c r="A192" s="22" t="s">
        <v>28</v>
      </c>
      <c r="B192" s="22"/>
      <c r="C192" s="37"/>
      <c r="D192" s="37"/>
      <c r="E192" s="37"/>
      <c r="F192" s="37"/>
      <c r="G192" s="37"/>
      <c r="H192" s="37"/>
      <c r="I192" s="37"/>
      <c r="J192" s="37"/>
    </row>
    <row r="193" spans="1:10" ht="12.75">
      <c r="A193" s="24" t="s">
        <v>22</v>
      </c>
      <c r="B193" s="24"/>
      <c r="C193" s="187"/>
      <c r="D193" s="187"/>
      <c r="E193" s="187"/>
      <c r="F193" s="187"/>
      <c r="G193" s="187"/>
      <c r="H193" s="187"/>
      <c r="I193" s="187"/>
      <c r="J193" s="187"/>
    </row>
    <row r="194" spans="1:10" ht="12.75">
      <c r="A194" s="26" t="s">
        <v>545</v>
      </c>
      <c r="B194" s="23" t="s">
        <v>18</v>
      </c>
      <c r="C194" s="187">
        <v>35</v>
      </c>
      <c r="D194" s="188">
        <v>33</v>
      </c>
      <c r="E194" s="187">
        <v>33</v>
      </c>
      <c r="F194" s="187">
        <v>34</v>
      </c>
      <c r="G194" s="187">
        <v>34</v>
      </c>
      <c r="H194" s="187">
        <v>34</v>
      </c>
      <c r="I194" s="187">
        <v>34</v>
      </c>
      <c r="J194" s="187">
        <v>34</v>
      </c>
    </row>
    <row r="195" spans="1:10" ht="13.5" thickBot="1">
      <c r="A195" s="27" t="s">
        <v>23</v>
      </c>
      <c r="B195" s="25" t="s">
        <v>15</v>
      </c>
      <c r="C195" s="33"/>
      <c r="D195" s="39"/>
      <c r="E195" s="46">
        <f>E194/C194*100</f>
        <v>94.28571428571428</v>
      </c>
      <c r="F195" s="46">
        <f>F194/D194*100</f>
        <v>103.03030303030303</v>
      </c>
      <c r="G195" s="46">
        <f>G194/E194*100</f>
        <v>103.03030303030303</v>
      </c>
      <c r="H195" s="46">
        <f>H194/G194*100</f>
        <v>100</v>
      </c>
      <c r="I195" s="46">
        <f>I194/H194*100</f>
        <v>100</v>
      </c>
      <c r="J195" s="46">
        <f>J194/I194*100</f>
        <v>100</v>
      </c>
    </row>
    <row r="196" spans="1:10" ht="12.75">
      <c r="A196" s="26" t="s">
        <v>546</v>
      </c>
      <c r="B196" s="23" t="s">
        <v>18</v>
      </c>
      <c r="C196" s="187">
        <v>34</v>
      </c>
      <c r="D196" s="188">
        <v>32</v>
      </c>
      <c r="E196" s="187">
        <v>32</v>
      </c>
      <c r="F196" s="187">
        <v>32</v>
      </c>
      <c r="G196" s="187">
        <v>32</v>
      </c>
      <c r="H196" s="187">
        <v>34</v>
      </c>
      <c r="I196" s="187">
        <v>34</v>
      </c>
      <c r="J196" s="187">
        <v>34</v>
      </c>
    </row>
    <row r="197" spans="1:10" ht="13.5" thickBot="1">
      <c r="A197" s="27" t="s">
        <v>23</v>
      </c>
      <c r="B197" s="25" t="s">
        <v>15</v>
      </c>
      <c r="C197" s="33"/>
      <c r="D197" s="39"/>
      <c r="E197" s="46">
        <f>E196/C196*100</f>
        <v>94.11764705882352</v>
      </c>
      <c r="F197" s="46">
        <f>F196/D196*100</f>
        <v>100</v>
      </c>
      <c r="G197" s="46">
        <f>G196/E196*100</f>
        <v>100</v>
      </c>
      <c r="H197" s="46">
        <f>H196/G196*100</f>
        <v>106.25</v>
      </c>
      <c r="I197" s="46">
        <f>I196/H196*100</f>
        <v>100</v>
      </c>
      <c r="J197" s="46">
        <f>J196/I196*100</f>
        <v>100</v>
      </c>
    </row>
    <row r="198" spans="1:10" ht="12.75">
      <c r="A198" s="26" t="s">
        <v>547</v>
      </c>
      <c r="B198" s="23" t="s">
        <v>18</v>
      </c>
      <c r="C198" s="187">
        <v>1</v>
      </c>
      <c r="D198" s="188">
        <v>1</v>
      </c>
      <c r="E198" s="187">
        <v>1</v>
      </c>
      <c r="F198" s="187">
        <v>1</v>
      </c>
      <c r="G198" s="187">
        <v>1</v>
      </c>
      <c r="H198" s="187">
        <v>1</v>
      </c>
      <c r="I198" s="187">
        <v>1</v>
      </c>
      <c r="J198" s="187">
        <v>1</v>
      </c>
    </row>
    <row r="199" spans="1:10" ht="13.5" thickBot="1">
      <c r="A199" s="27" t="s">
        <v>23</v>
      </c>
      <c r="B199" s="25" t="s">
        <v>15</v>
      </c>
      <c r="C199" s="33"/>
      <c r="D199" s="39"/>
      <c r="E199" s="46">
        <f>E198/C198*100</f>
        <v>100</v>
      </c>
      <c r="F199" s="46">
        <f>F198/D198*100</f>
        <v>100</v>
      </c>
      <c r="G199" s="46">
        <f>G198/E198*100</f>
        <v>100</v>
      </c>
      <c r="H199" s="46">
        <f>H198/G198*100</f>
        <v>100</v>
      </c>
      <c r="I199" s="46">
        <f>I198/H198*100</f>
        <v>100</v>
      </c>
      <c r="J199" s="46">
        <f>J198/I198*100</f>
        <v>100</v>
      </c>
    </row>
    <row r="200" spans="1:10" ht="12.75">
      <c r="A200" s="26" t="s">
        <v>548</v>
      </c>
      <c r="B200" s="23" t="s">
        <v>18</v>
      </c>
      <c r="C200" s="187">
        <v>5</v>
      </c>
      <c r="D200" s="188">
        <v>6</v>
      </c>
      <c r="E200" s="187">
        <v>6</v>
      </c>
      <c r="F200" s="187">
        <v>7</v>
      </c>
      <c r="G200" s="187">
        <v>7</v>
      </c>
      <c r="H200" s="187">
        <v>7</v>
      </c>
      <c r="I200" s="187">
        <v>7</v>
      </c>
      <c r="J200" s="187">
        <v>7</v>
      </c>
    </row>
    <row r="201" spans="1:10" ht="13.5" thickBot="1">
      <c r="A201" s="27" t="s">
        <v>23</v>
      </c>
      <c r="B201" s="25" t="s">
        <v>15</v>
      </c>
      <c r="C201" s="33"/>
      <c r="D201" s="39"/>
      <c r="E201" s="46">
        <f>E200/C200*100</f>
        <v>120</v>
      </c>
      <c r="F201" s="46">
        <f>F200/D200*100</f>
        <v>116.66666666666667</v>
      </c>
      <c r="G201" s="46">
        <f>G200/E200*100</f>
        <v>116.66666666666667</v>
      </c>
      <c r="H201" s="46">
        <f>H200/G200*100</f>
        <v>100</v>
      </c>
      <c r="I201" s="46">
        <f>I200/H200*100</f>
        <v>100</v>
      </c>
      <c r="J201" s="46">
        <f>J200/I200*100</f>
        <v>100</v>
      </c>
    </row>
    <row r="202" spans="1:10" ht="12.75">
      <c r="A202" s="26" t="s">
        <v>549</v>
      </c>
      <c r="B202" s="23" t="s">
        <v>18</v>
      </c>
      <c r="C202" s="207">
        <v>6</v>
      </c>
      <c r="D202" s="208">
        <v>6</v>
      </c>
      <c r="E202" s="207">
        <v>6</v>
      </c>
      <c r="F202" s="207">
        <v>6</v>
      </c>
      <c r="G202" s="207">
        <v>6</v>
      </c>
      <c r="H202" s="207">
        <v>6</v>
      </c>
      <c r="I202" s="207">
        <v>6</v>
      </c>
      <c r="J202" s="207">
        <v>6</v>
      </c>
    </row>
    <row r="203" spans="1:10" ht="13.5" thickBot="1">
      <c r="A203" s="27" t="s">
        <v>23</v>
      </c>
      <c r="B203" s="25" t="s">
        <v>15</v>
      </c>
      <c r="C203" s="33"/>
      <c r="D203" s="39"/>
      <c r="E203" s="46">
        <f>E202/C202*100</f>
        <v>100</v>
      </c>
      <c r="F203" s="46">
        <f>F202/D202*100</f>
        <v>100</v>
      </c>
      <c r="G203" s="46">
        <f>G202/E202*100</f>
        <v>100</v>
      </c>
      <c r="H203" s="46">
        <f>H202/G202*100</f>
        <v>100</v>
      </c>
      <c r="I203" s="46">
        <f>I202/H202*100</f>
        <v>100</v>
      </c>
      <c r="J203" s="46">
        <f>J202/I202*100</f>
        <v>100</v>
      </c>
    </row>
    <row r="204" spans="1:10" ht="12.75">
      <c r="A204" s="26" t="s">
        <v>550</v>
      </c>
      <c r="B204" s="23" t="s">
        <v>18</v>
      </c>
      <c r="C204" s="187">
        <v>32</v>
      </c>
      <c r="D204" s="188">
        <v>25</v>
      </c>
      <c r="E204" s="187">
        <v>25</v>
      </c>
      <c r="F204" s="187">
        <v>27</v>
      </c>
      <c r="G204" s="187">
        <v>27</v>
      </c>
      <c r="H204" s="187">
        <v>28</v>
      </c>
      <c r="I204" s="187">
        <v>29</v>
      </c>
      <c r="J204" s="187">
        <v>30</v>
      </c>
    </row>
    <row r="205" spans="1:10" ht="13.5" thickBot="1">
      <c r="A205" s="27" t="s">
        <v>23</v>
      </c>
      <c r="B205" s="25" t="s">
        <v>15</v>
      </c>
      <c r="C205" s="33"/>
      <c r="D205" s="39"/>
      <c r="E205" s="46">
        <f>E204/C204*100</f>
        <v>78.125</v>
      </c>
      <c r="F205" s="46">
        <f>F204/D204*100</f>
        <v>108</v>
      </c>
      <c r="G205" s="46">
        <f>G204/E204*100</f>
        <v>108</v>
      </c>
      <c r="H205" s="46">
        <f>H204/G204*100</f>
        <v>103.7037037037037</v>
      </c>
      <c r="I205" s="46">
        <f>I204/H204*100</f>
        <v>103.57142857142858</v>
      </c>
      <c r="J205" s="46">
        <f>J204/I204*100</f>
        <v>103.44827586206897</v>
      </c>
    </row>
    <row r="206" spans="1:10" ht="12.75">
      <c r="A206" s="26" t="s">
        <v>551</v>
      </c>
      <c r="B206" s="23" t="s">
        <v>18</v>
      </c>
      <c r="C206" s="187">
        <v>29</v>
      </c>
      <c r="D206" s="188">
        <v>29</v>
      </c>
      <c r="E206" s="187">
        <v>29</v>
      </c>
      <c r="F206" s="187">
        <v>29</v>
      </c>
      <c r="G206" s="187">
        <v>29</v>
      </c>
      <c r="H206" s="187">
        <v>29</v>
      </c>
      <c r="I206" s="187">
        <v>29</v>
      </c>
      <c r="J206" s="187">
        <v>29</v>
      </c>
    </row>
    <row r="207" spans="1:10" ht="13.5" thickBot="1">
      <c r="A207" s="27" t="s">
        <v>23</v>
      </c>
      <c r="B207" s="25" t="s">
        <v>15</v>
      </c>
      <c r="C207" s="33"/>
      <c r="D207" s="39"/>
      <c r="E207" s="46">
        <f>E206/C206*100</f>
        <v>100</v>
      </c>
      <c r="F207" s="46">
        <f>F206/D206*100</f>
        <v>100</v>
      </c>
      <c r="G207" s="46">
        <f>G206/E206*100</f>
        <v>100</v>
      </c>
      <c r="H207" s="46">
        <f>H206/G206*100</f>
        <v>100</v>
      </c>
      <c r="I207" s="46">
        <f>I206/H206*100</f>
        <v>100</v>
      </c>
      <c r="J207" s="46">
        <f>J206/I206*100</f>
        <v>100</v>
      </c>
    </row>
    <row r="208" spans="1:10" ht="12.75">
      <c r="A208" s="26" t="s">
        <v>552</v>
      </c>
      <c r="B208" s="23" t="s">
        <v>18</v>
      </c>
      <c r="C208" s="187">
        <v>23</v>
      </c>
      <c r="D208" s="188">
        <v>23</v>
      </c>
      <c r="E208" s="187">
        <v>23</v>
      </c>
      <c r="F208" s="187">
        <v>23</v>
      </c>
      <c r="G208" s="187">
        <v>23</v>
      </c>
      <c r="H208" s="187">
        <v>23</v>
      </c>
      <c r="I208" s="187">
        <v>23</v>
      </c>
      <c r="J208" s="187">
        <v>23</v>
      </c>
    </row>
    <row r="209" spans="1:10" ht="13.5" thickBot="1">
      <c r="A209" s="27" t="s">
        <v>23</v>
      </c>
      <c r="B209" s="25" t="s">
        <v>15</v>
      </c>
      <c r="C209" s="33"/>
      <c r="D209" s="39"/>
      <c r="E209" s="46">
        <f>E208/C208*100</f>
        <v>100</v>
      </c>
      <c r="F209" s="46">
        <f>F208/D208*100</f>
        <v>100</v>
      </c>
      <c r="G209" s="46">
        <f>G208/E208*100</f>
        <v>100</v>
      </c>
      <c r="H209" s="46">
        <f>H208/G208*100</f>
        <v>100</v>
      </c>
      <c r="I209" s="46">
        <f>I208/H208*100</f>
        <v>100</v>
      </c>
      <c r="J209" s="46">
        <f>J208/I208*100</f>
        <v>100</v>
      </c>
    </row>
    <row r="210" spans="1:10" ht="12.75">
      <c r="A210" s="26" t="s">
        <v>553</v>
      </c>
      <c r="B210" s="23" t="s">
        <v>18</v>
      </c>
      <c r="C210" s="187">
        <v>15</v>
      </c>
      <c r="D210" s="188">
        <v>20</v>
      </c>
      <c r="E210" s="187">
        <v>20</v>
      </c>
      <c r="F210" s="187">
        <v>20</v>
      </c>
      <c r="G210" s="187">
        <v>20</v>
      </c>
      <c r="H210" s="187">
        <v>20</v>
      </c>
      <c r="I210" s="187">
        <v>20</v>
      </c>
      <c r="J210" s="187">
        <v>20</v>
      </c>
    </row>
    <row r="211" spans="1:10" ht="13.5" thickBot="1">
      <c r="A211" s="27" t="s">
        <v>23</v>
      </c>
      <c r="B211" s="25" t="s">
        <v>15</v>
      </c>
      <c r="C211" s="33"/>
      <c r="D211" s="39"/>
      <c r="E211" s="46">
        <f>E210/C210*100</f>
        <v>133.33333333333331</v>
      </c>
      <c r="F211" s="46">
        <f>F210/D210*100</f>
        <v>100</v>
      </c>
      <c r="G211" s="46">
        <f>G210/E210*100</f>
        <v>100</v>
      </c>
      <c r="H211" s="46">
        <f>H210/G210*100</f>
        <v>100</v>
      </c>
      <c r="I211" s="46">
        <f>I210/H210*100</f>
        <v>100</v>
      </c>
      <c r="J211" s="46">
        <f>J210/I210*100</f>
        <v>100</v>
      </c>
    </row>
    <row r="212" spans="1:10" ht="12.75">
      <c r="A212" s="26" t="s">
        <v>554</v>
      </c>
      <c r="B212" s="23" t="s">
        <v>18</v>
      </c>
      <c r="C212" s="187">
        <v>10</v>
      </c>
      <c r="D212" s="188">
        <v>10</v>
      </c>
      <c r="E212" s="187">
        <v>10</v>
      </c>
      <c r="F212" s="187">
        <v>10</v>
      </c>
      <c r="G212" s="187">
        <v>10</v>
      </c>
      <c r="H212" s="187">
        <v>10</v>
      </c>
      <c r="I212" s="187">
        <v>10</v>
      </c>
      <c r="J212" s="187">
        <v>10</v>
      </c>
    </row>
    <row r="213" spans="1:10" ht="13.5" thickBot="1">
      <c r="A213" s="27" t="s">
        <v>23</v>
      </c>
      <c r="B213" s="25" t="s">
        <v>15</v>
      </c>
      <c r="C213" s="33"/>
      <c r="D213" s="39"/>
      <c r="E213" s="46">
        <f>E212/C212*100</f>
        <v>100</v>
      </c>
      <c r="F213" s="46">
        <f>F212/D212*100</f>
        <v>100</v>
      </c>
      <c r="G213" s="46">
        <f>G212/E212*100</f>
        <v>100</v>
      </c>
      <c r="H213" s="46">
        <f>H212/G212*100</f>
        <v>100</v>
      </c>
      <c r="I213" s="46">
        <f>I212/H212*100</f>
        <v>100</v>
      </c>
      <c r="J213" s="46">
        <f>J212/I212*100</f>
        <v>100</v>
      </c>
    </row>
    <row r="214" spans="1:10" ht="12.75">
      <c r="A214" s="26" t="s">
        <v>555</v>
      </c>
      <c r="B214" s="23" t="s">
        <v>18</v>
      </c>
      <c r="C214" s="187">
        <v>5</v>
      </c>
      <c r="D214" s="188">
        <v>5</v>
      </c>
      <c r="E214" s="187">
        <v>5</v>
      </c>
      <c r="F214" s="187">
        <v>5</v>
      </c>
      <c r="G214" s="187">
        <v>5</v>
      </c>
      <c r="H214" s="187">
        <v>5</v>
      </c>
      <c r="I214" s="187">
        <v>5</v>
      </c>
      <c r="J214" s="187">
        <v>5</v>
      </c>
    </row>
    <row r="215" spans="1:10" ht="13.5" thickBot="1">
      <c r="A215" s="27" t="s">
        <v>23</v>
      </c>
      <c r="B215" s="25" t="s">
        <v>15</v>
      </c>
      <c r="C215" s="33"/>
      <c r="D215" s="39"/>
      <c r="E215" s="46">
        <f>E214/C214*100</f>
        <v>100</v>
      </c>
      <c r="F215" s="46">
        <f>F214/D214*100</f>
        <v>100</v>
      </c>
      <c r="G215" s="46">
        <f>G214/E214*100</f>
        <v>100</v>
      </c>
      <c r="H215" s="46">
        <f>H214/G214*100</f>
        <v>100</v>
      </c>
      <c r="I215" s="46">
        <f>I214/H214*100</f>
        <v>100</v>
      </c>
      <c r="J215" s="46">
        <f>J214/I214*100</f>
        <v>100</v>
      </c>
    </row>
    <row r="216" spans="1:10" ht="12.75">
      <c r="A216" s="26" t="s">
        <v>556</v>
      </c>
      <c r="B216" s="23" t="s">
        <v>18</v>
      </c>
      <c r="C216" s="187">
        <v>4</v>
      </c>
      <c r="D216" s="188">
        <v>4</v>
      </c>
      <c r="E216" s="187">
        <v>4</v>
      </c>
      <c r="F216" s="187">
        <v>4</v>
      </c>
      <c r="G216" s="187">
        <v>4</v>
      </c>
      <c r="H216" s="187">
        <v>4</v>
      </c>
      <c r="I216" s="187">
        <v>4</v>
      </c>
      <c r="J216" s="187">
        <v>4</v>
      </c>
    </row>
    <row r="217" spans="1:10" ht="13.5" thickBot="1">
      <c r="A217" s="27" t="s">
        <v>23</v>
      </c>
      <c r="B217" s="25" t="s">
        <v>15</v>
      </c>
      <c r="C217" s="33"/>
      <c r="D217" s="39"/>
      <c r="E217" s="46">
        <f>E216/C216*100</f>
        <v>100</v>
      </c>
      <c r="F217" s="46">
        <f>F216/D216*100</f>
        <v>100</v>
      </c>
      <c r="G217" s="46">
        <f>G216/E216*100</f>
        <v>100</v>
      </c>
      <c r="H217" s="46">
        <f>H216/G216*100</f>
        <v>100</v>
      </c>
      <c r="I217" s="46">
        <f>I216/H216*100</f>
        <v>100</v>
      </c>
      <c r="J217" s="46">
        <f>J216/I216*100</f>
        <v>100</v>
      </c>
    </row>
    <row r="218" spans="1:10" ht="24">
      <c r="A218" s="200" t="s">
        <v>557</v>
      </c>
      <c r="B218" s="23" t="s">
        <v>18</v>
      </c>
      <c r="C218" s="187">
        <v>14</v>
      </c>
      <c r="D218" s="188">
        <v>13</v>
      </c>
      <c r="E218" s="187">
        <v>13</v>
      </c>
      <c r="F218" s="187">
        <v>13</v>
      </c>
      <c r="G218" s="187">
        <v>13</v>
      </c>
      <c r="H218" s="187">
        <v>13</v>
      </c>
      <c r="I218" s="187">
        <v>13</v>
      </c>
      <c r="J218" s="187">
        <v>13</v>
      </c>
    </row>
    <row r="219" spans="1:10" ht="13.5" thickBot="1">
      <c r="A219" s="27" t="s">
        <v>23</v>
      </c>
      <c r="B219" s="25" t="s">
        <v>15</v>
      </c>
      <c r="C219" s="33"/>
      <c r="D219" s="39"/>
      <c r="E219" s="46">
        <f>E218/C218*100</f>
        <v>92.85714285714286</v>
      </c>
      <c r="F219" s="46">
        <f>F218/D218*100</f>
        <v>100</v>
      </c>
      <c r="G219" s="46">
        <f>G218/E218*100</f>
        <v>100</v>
      </c>
      <c r="H219" s="46">
        <f>H218/G218*100</f>
        <v>100</v>
      </c>
      <c r="I219" s="46">
        <f>I218/H218*100</f>
        <v>100</v>
      </c>
      <c r="J219" s="46">
        <f>J218/I218*100</f>
        <v>100</v>
      </c>
    </row>
    <row r="220" spans="1:10" ht="12.75">
      <c r="A220" s="24"/>
      <c r="B220" s="24"/>
      <c r="C220" s="186"/>
      <c r="D220" s="187"/>
      <c r="E220" s="187"/>
      <c r="F220" s="187"/>
      <c r="G220" s="187"/>
      <c r="H220" s="187"/>
      <c r="I220" s="187"/>
      <c r="J220" s="187"/>
    </row>
    <row r="221" spans="1:10" ht="12.75">
      <c r="A221" s="129" t="s">
        <v>56</v>
      </c>
      <c r="B221" s="21"/>
      <c r="C221" s="47"/>
      <c r="D221" s="43"/>
      <c r="E221" s="45"/>
      <c r="F221" s="45"/>
      <c r="G221" s="45"/>
      <c r="H221" s="45"/>
      <c r="I221" s="45"/>
      <c r="J221" s="45"/>
    </row>
    <row r="222" spans="1:10" ht="12.75">
      <c r="A222" s="17" t="s">
        <v>27</v>
      </c>
      <c r="B222" s="21" t="s">
        <v>10</v>
      </c>
      <c r="C222" s="47">
        <f>(C226+C228+C230+C232+C234+C236+C238+C240+C242+C244+C246+C248+C250)/13</f>
        <v>17252.48</v>
      </c>
      <c r="D222" s="47">
        <f aca="true" t="shared" si="35" ref="D222:J222">(D226+D228+D230+D232+D234+D236+D238+D240+D242+D244+D246+D248+D250)/13</f>
        <v>23750.601538461535</v>
      </c>
      <c r="E222" s="47">
        <f t="shared" si="35"/>
        <v>23750.601538461535</v>
      </c>
      <c r="F222" s="47">
        <f t="shared" si="35"/>
        <v>20797.812307692308</v>
      </c>
      <c r="G222" s="47">
        <f t="shared" si="35"/>
        <v>20797.812307692308</v>
      </c>
      <c r="H222" s="47">
        <f t="shared" si="35"/>
        <v>21241.92769230769</v>
      </c>
      <c r="I222" s="47">
        <f t="shared" si="35"/>
        <v>21722.404615384618</v>
      </c>
      <c r="J222" s="47">
        <f t="shared" si="35"/>
        <v>22099.273846153847</v>
      </c>
    </row>
    <row r="223" spans="1:10" ht="13.5" thickBot="1">
      <c r="A223" s="15" t="s">
        <v>23</v>
      </c>
      <c r="B223" s="19" t="s">
        <v>15</v>
      </c>
      <c r="C223" s="49"/>
      <c r="D223" s="44"/>
      <c r="E223" s="46">
        <f>E222/C222*100</f>
        <v>137.66485478297344</v>
      </c>
      <c r="F223" s="46">
        <f>F222/D222*100</f>
        <v>87.56751812796192</v>
      </c>
      <c r="G223" s="46">
        <f>G222/E222*100</f>
        <v>87.56751812796192</v>
      </c>
      <c r="H223" s="46">
        <f>H222/G222*100</f>
        <v>102.13539471385229</v>
      </c>
      <c r="I223" s="46">
        <f>I222/H222*100</f>
        <v>102.26192711902942</v>
      </c>
      <c r="J223" s="46">
        <f>J222/I222*100</f>
        <v>101.7349332978648</v>
      </c>
    </row>
    <row r="224" spans="1:10" ht="12.75">
      <c r="A224" s="24" t="s">
        <v>28</v>
      </c>
      <c r="B224" s="23"/>
      <c r="C224" s="62"/>
      <c r="D224" s="38"/>
      <c r="E224" s="34"/>
      <c r="F224" s="34"/>
      <c r="G224" s="34"/>
      <c r="H224" s="34"/>
      <c r="I224" s="34"/>
      <c r="J224" s="34"/>
    </row>
    <row r="225" spans="1:10" ht="12.75">
      <c r="A225" s="26" t="s">
        <v>22</v>
      </c>
      <c r="B225" s="23" t="s">
        <v>10</v>
      </c>
      <c r="C225" s="62"/>
      <c r="D225" s="38"/>
      <c r="E225" s="34"/>
      <c r="F225" s="34"/>
      <c r="G225" s="34"/>
      <c r="H225" s="34"/>
      <c r="I225" s="34"/>
      <c r="J225" s="34"/>
    </row>
    <row r="226" spans="1:10" ht="12.75">
      <c r="A226" s="26" t="s">
        <v>545</v>
      </c>
      <c r="B226" s="23" t="s">
        <v>10</v>
      </c>
      <c r="C226" s="187">
        <v>23525</v>
      </c>
      <c r="D226" s="188">
        <v>25862</v>
      </c>
      <c r="E226" s="187">
        <v>25862</v>
      </c>
      <c r="F226" s="187">
        <v>26108</v>
      </c>
      <c r="G226" s="187">
        <v>26108</v>
      </c>
      <c r="H226" s="187">
        <v>26500</v>
      </c>
      <c r="I226" s="187">
        <v>26910</v>
      </c>
      <c r="J226" s="187">
        <v>27100</v>
      </c>
    </row>
    <row r="227" spans="1:10" ht="13.5" thickBot="1">
      <c r="A227" s="27" t="s">
        <v>23</v>
      </c>
      <c r="B227" s="25" t="s">
        <v>15</v>
      </c>
      <c r="C227" s="33"/>
      <c r="D227" s="39"/>
      <c r="E227" s="46">
        <f>E226/C226*100</f>
        <v>109.93411264612114</v>
      </c>
      <c r="F227" s="46">
        <f>F226/D226*100</f>
        <v>100.95120253654011</v>
      </c>
      <c r="G227" s="46">
        <f>G226/E226*100</f>
        <v>100.95120253654011</v>
      </c>
      <c r="H227" s="46">
        <f>H226/G226*100</f>
        <v>101.50145549256932</v>
      </c>
      <c r="I227" s="46">
        <f>I226/H226*100</f>
        <v>101.54716981132074</v>
      </c>
      <c r="J227" s="46">
        <f>J226/I226*100</f>
        <v>100.70605722779635</v>
      </c>
    </row>
    <row r="228" spans="1:10" ht="12.75">
      <c r="A228" s="26" t="s">
        <v>546</v>
      </c>
      <c r="B228" s="23" t="s">
        <v>10</v>
      </c>
      <c r="C228" s="187">
        <v>15800</v>
      </c>
      <c r="D228" s="188">
        <v>19360</v>
      </c>
      <c r="E228" s="187">
        <v>19360</v>
      </c>
      <c r="F228" s="187">
        <v>20313</v>
      </c>
      <c r="G228" s="187">
        <v>20313</v>
      </c>
      <c r="H228" s="187">
        <v>19608</v>
      </c>
      <c r="I228" s="187">
        <v>20833</v>
      </c>
      <c r="J228" s="187">
        <v>22060</v>
      </c>
    </row>
    <row r="229" spans="1:10" ht="13.5" thickBot="1">
      <c r="A229" s="27" t="s">
        <v>23</v>
      </c>
      <c r="B229" s="25" t="s">
        <v>15</v>
      </c>
      <c r="C229" s="33"/>
      <c r="D229" s="39"/>
      <c r="E229" s="46">
        <f>E228/C228*100</f>
        <v>122.53164556962027</v>
      </c>
      <c r="F229" s="46">
        <f>F228/D228*100</f>
        <v>104.92252066115701</v>
      </c>
      <c r="G229" s="46">
        <f>G228/E228*100</f>
        <v>104.92252066115701</v>
      </c>
      <c r="H229" s="46">
        <f>H228/G228*100</f>
        <v>96.52931620144734</v>
      </c>
      <c r="I229" s="46">
        <f>I228/H228*100</f>
        <v>106.24745002039984</v>
      </c>
      <c r="J229" s="46">
        <f>J228/I228*100</f>
        <v>105.88969423510777</v>
      </c>
    </row>
    <row r="230" spans="1:10" ht="12.75">
      <c r="A230" s="26" t="s">
        <v>547</v>
      </c>
      <c r="B230" s="23" t="s">
        <v>10</v>
      </c>
      <c r="C230" s="187">
        <v>6400</v>
      </c>
      <c r="D230" s="188">
        <v>8500</v>
      </c>
      <c r="E230" s="187">
        <v>8500</v>
      </c>
      <c r="F230" s="187">
        <v>8500</v>
      </c>
      <c r="G230" s="187">
        <v>8500</v>
      </c>
      <c r="H230" s="187">
        <v>8500</v>
      </c>
      <c r="I230" s="187">
        <v>8500</v>
      </c>
      <c r="J230" s="187">
        <v>8500</v>
      </c>
    </row>
    <row r="231" spans="1:10" ht="13.5" thickBot="1">
      <c r="A231" s="27" t="s">
        <v>23</v>
      </c>
      <c r="B231" s="25" t="s">
        <v>15</v>
      </c>
      <c r="C231" s="33"/>
      <c r="D231" s="39"/>
      <c r="E231" s="46">
        <f>E230/C230*100</f>
        <v>132.8125</v>
      </c>
      <c r="F231" s="46">
        <f>F230/D230*100</f>
        <v>100</v>
      </c>
      <c r="G231" s="46">
        <f>G230/E230*100</f>
        <v>100</v>
      </c>
      <c r="H231" s="46">
        <f>H230/G230*100</f>
        <v>100</v>
      </c>
      <c r="I231" s="46">
        <f>I230/H230*100</f>
        <v>100</v>
      </c>
      <c r="J231" s="46">
        <f>J230/I230*100</f>
        <v>100</v>
      </c>
    </row>
    <row r="232" spans="1:10" ht="12.75">
      <c r="A232" s="26" t="s">
        <v>548</v>
      </c>
      <c r="B232" s="23" t="s">
        <v>10</v>
      </c>
      <c r="C232" s="187">
        <v>13000</v>
      </c>
      <c r="D232" s="188">
        <v>19000</v>
      </c>
      <c r="E232" s="187">
        <v>19000</v>
      </c>
      <c r="F232" s="187">
        <v>20000</v>
      </c>
      <c r="G232" s="187">
        <v>20000</v>
      </c>
      <c r="H232" s="187">
        <v>20000</v>
      </c>
      <c r="I232" s="187">
        <v>20000</v>
      </c>
      <c r="J232" s="187">
        <v>20000</v>
      </c>
    </row>
    <row r="233" spans="1:10" ht="13.5" thickBot="1">
      <c r="A233" s="27" t="s">
        <v>23</v>
      </c>
      <c r="B233" s="25" t="s">
        <v>15</v>
      </c>
      <c r="C233" s="33"/>
      <c r="D233" s="39"/>
      <c r="E233" s="46">
        <f>E232/C232*100</f>
        <v>146.15384615384613</v>
      </c>
      <c r="F233" s="46">
        <f>F232/D232*100</f>
        <v>105.26315789473684</v>
      </c>
      <c r="G233" s="46">
        <f>G232/E232*100</f>
        <v>105.26315789473684</v>
      </c>
      <c r="H233" s="46">
        <f>H232/G232*100</f>
        <v>100</v>
      </c>
      <c r="I233" s="46">
        <f>I232/H232*100</f>
        <v>100</v>
      </c>
      <c r="J233" s="46">
        <f>J232/I232*100</f>
        <v>100</v>
      </c>
    </row>
    <row r="234" spans="1:10" ht="12.75">
      <c r="A234" s="26" t="s">
        <v>549</v>
      </c>
      <c r="B234" s="23" t="s">
        <v>10</v>
      </c>
      <c r="C234" s="207">
        <v>7000</v>
      </c>
      <c r="D234" s="208">
        <v>52218.3</v>
      </c>
      <c r="E234" s="207">
        <v>52218.3</v>
      </c>
      <c r="F234" s="207">
        <v>7000</v>
      </c>
      <c r="G234" s="207">
        <v>7000</v>
      </c>
      <c r="H234" s="207">
        <v>7357</v>
      </c>
      <c r="I234" s="207">
        <v>7732.2</v>
      </c>
      <c r="J234" s="207">
        <v>8126.5</v>
      </c>
    </row>
    <row r="235" spans="1:10" ht="13.5" thickBot="1">
      <c r="A235" s="27" t="s">
        <v>23</v>
      </c>
      <c r="B235" s="25" t="s">
        <v>15</v>
      </c>
      <c r="C235" s="33"/>
      <c r="D235" s="39"/>
      <c r="E235" s="46">
        <f>E234/C234*100</f>
        <v>745.9757142857144</v>
      </c>
      <c r="F235" s="46">
        <f>F234/D234*100</f>
        <v>13.405262139901145</v>
      </c>
      <c r="G235" s="46">
        <f>G234/E234*100</f>
        <v>13.405262139901145</v>
      </c>
      <c r="H235" s="46">
        <f>H234/G234*100</f>
        <v>105.1</v>
      </c>
      <c r="I235" s="46">
        <f>I234/H234*100</f>
        <v>105.0999048525214</v>
      </c>
      <c r="J235" s="46">
        <f>J234/I234*100</f>
        <v>105.09945423036136</v>
      </c>
    </row>
    <row r="236" spans="1:10" ht="12.75">
      <c r="A236" s="26" t="s">
        <v>550</v>
      </c>
      <c r="B236" s="23" t="s">
        <v>10</v>
      </c>
      <c r="C236" s="187">
        <v>35928</v>
      </c>
      <c r="D236" s="188">
        <v>40273</v>
      </c>
      <c r="E236" s="187">
        <v>40273</v>
      </c>
      <c r="F236" s="187">
        <v>40675</v>
      </c>
      <c r="G236" s="187">
        <v>40675</v>
      </c>
      <c r="H236" s="187">
        <v>41082</v>
      </c>
      <c r="I236" s="187">
        <v>41490</v>
      </c>
      <c r="J236" s="187">
        <v>41900</v>
      </c>
    </row>
    <row r="237" spans="1:10" ht="13.5" thickBot="1">
      <c r="A237" s="27" t="s">
        <v>23</v>
      </c>
      <c r="B237" s="25" t="s">
        <v>15</v>
      </c>
      <c r="C237" s="33"/>
      <c r="D237" s="39"/>
      <c r="E237" s="46">
        <f>E236/C236*100</f>
        <v>112.09363170786017</v>
      </c>
      <c r="F237" s="46">
        <f>F236/D236*100</f>
        <v>100.99818737119162</v>
      </c>
      <c r="G237" s="46">
        <f>G236/E236*100</f>
        <v>100.99818737119162</v>
      </c>
      <c r="H237" s="46">
        <f>H236/G236*100</f>
        <v>101.00061462814998</v>
      </c>
      <c r="I237" s="46">
        <f>I236/H236*100</f>
        <v>100.99313567985979</v>
      </c>
      <c r="J237" s="46">
        <f>J236/I236*100</f>
        <v>100.9881899252832</v>
      </c>
    </row>
    <row r="238" spans="1:10" ht="12.75">
      <c r="A238" s="26" t="s">
        <v>551</v>
      </c>
      <c r="B238" s="23" t="s">
        <v>10</v>
      </c>
      <c r="C238" s="187">
        <v>19024.14</v>
      </c>
      <c r="D238" s="188">
        <v>19975.34</v>
      </c>
      <c r="E238" s="187">
        <v>19975.34</v>
      </c>
      <c r="F238" s="187">
        <v>20352.2</v>
      </c>
      <c r="G238" s="187">
        <v>20352.2</v>
      </c>
      <c r="H238" s="187">
        <v>21369.4</v>
      </c>
      <c r="I238" s="187">
        <v>21369.4</v>
      </c>
      <c r="J238" s="187">
        <v>21369.4</v>
      </c>
    </row>
    <row r="239" spans="1:10" ht="13.5" thickBot="1">
      <c r="A239" s="27" t="s">
        <v>23</v>
      </c>
      <c r="B239" s="25" t="s">
        <v>15</v>
      </c>
      <c r="C239" s="33"/>
      <c r="D239" s="39"/>
      <c r="E239" s="46">
        <f>E238/C238*100</f>
        <v>104.9999632046442</v>
      </c>
      <c r="F239" s="46">
        <f>F238/D238*100</f>
        <v>101.88662621011709</v>
      </c>
      <c r="G239" s="46">
        <f>G238/E238*100</f>
        <v>101.88662621011709</v>
      </c>
      <c r="H239" s="46">
        <f>H238/G238*100</f>
        <v>104.99798547577166</v>
      </c>
      <c r="I239" s="46">
        <f>I238/H238*100</f>
        <v>100</v>
      </c>
      <c r="J239" s="46">
        <f>J238/I238*100</f>
        <v>100</v>
      </c>
    </row>
    <row r="240" spans="1:10" ht="12.75">
      <c r="A240" s="26" t="s">
        <v>552</v>
      </c>
      <c r="B240" s="23" t="s">
        <v>10</v>
      </c>
      <c r="C240" s="187">
        <v>17789.49</v>
      </c>
      <c r="D240" s="188">
        <v>18678.9</v>
      </c>
      <c r="E240" s="187">
        <v>18678.9</v>
      </c>
      <c r="F240" s="187">
        <v>19224.2</v>
      </c>
      <c r="G240" s="187">
        <v>19224.2</v>
      </c>
      <c r="H240" s="187">
        <v>20185.5</v>
      </c>
      <c r="I240" s="187">
        <v>20185.5</v>
      </c>
      <c r="J240" s="187">
        <v>20185.5</v>
      </c>
    </row>
    <row r="241" spans="1:10" ht="13.5" thickBot="1">
      <c r="A241" s="27" t="s">
        <v>23</v>
      </c>
      <c r="B241" s="25" t="s">
        <v>15</v>
      </c>
      <c r="C241" s="33"/>
      <c r="D241" s="39"/>
      <c r="E241" s="46">
        <f>E240/C240*100</f>
        <v>104.99963742636804</v>
      </c>
      <c r="F241" s="46">
        <f>F240/D240*100</f>
        <v>102.91933679178109</v>
      </c>
      <c r="G241" s="46">
        <f>G240/E240*100</f>
        <v>102.91933679178109</v>
      </c>
      <c r="H241" s="46">
        <f>H240/G240*100</f>
        <v>105.00046815992343</v>
      </c>
      <c r="I241" s="46">
        <f>I240/H240*100</f>
        <v>100</v>
      </c>
      <c r="J241" s="46">
        <f>J240/I240*100</f>
        <v>100</v>
      </c>
    </row>
    <row r="242" spans="1:11" ht="14.25">
      <c r="A242" s="26" t="s">
        <v>553</v>
      </c>
      <c r="B242" s="23" t="s">
        <v>10</v>
      </c>
      <c r="C242" s="187">
        <v>12171.11</v>
      </c>
      <c r="D242" s="188">
        <v>11456.25</v>
      </c>
      <c r="E242" s="187">
        <v>11456.25</v>
      </c>
      <c r="F242" s="187">
        <v>12028.7</v>
      </c>
      <c r="G242" s="187">
        <v>12028.7</v>
      </c>
      <c r="H242" s="187">
        <v>12028.7</v>
      </c>
      <c r="I242" s="187">
        <v>12028.7</v>
      </c>
      <c r="J242" s="187">
        <v>12028.7</v>
      </c>
      <c r="K242" s="18"/>
    </row>
    <row r="243" spans="1:11" ht="15" thickBot="1">
      <c r="A243" s="27" t="s">
        <v>23</v>
      </c>
      <c r="B243" s="25" t="s">
        <v>15</v>
      </c>
      <c r="C243" s="33"/>
      <c r="D243" s="39"/>
      <c r="E243" s="46">
        <f>E242/C242*100</f>
        <v>94.12658336010438</v>
      </c>
      <c r="F243" s="46">
        <f>F242/D242*100</f>
        <v>104.99683578832514</v>
      </c>
      <c r="G243" s="46">
        <f>G242/E242*100</f>
        <v>104.99683578832514</v>
      </c>
      <c r="H243" s="46">
        <f>H242/G242*100</f>
        <v>100</v>
      </c>
      <c r="I243" s="46">
        <f>I242/H242*100</f>
        <v>100</v>
      </c>
      <c r="J243" s="46">
        <f>J242/I242*100</f>
        <v>100</v>
      </c>
      <c r="K243" s="18"/>
    </row>
    <row r="244" spans="1:10" ht="12.75">
      <c r="A244" s="26" t="s">
        <v>554</v>
      </c>
      <c r="B244" s="23" t="s">
        <v>10</v>
      </c>
      <c r="C244" s="187">
        <v>22431.67</v>
      </c>
      <c r="D244" s="188">
        <v>32306.67</v>
      </c>
      <c r="E244" s="187">
        <v>32306.67</v>
      </c>
      <c r="F244" s="187">
        <v>32306.67</v>
      </c>
      <c r="G244" s="187">
        <v>32306.67</v>
      </c>
      <c r="H244" s="187">
        <v>32306.67</v>
      </c>
      <c r="I244" s="187">
        <v>32306.67</v>
      </c>
      <c r="J244" s="187">
        <v>32306.67</v>
      </c>
    </row>
    <row r="245" spans="1:10" ht="13.5" thickBot="1">
      <c r="A245" s="27" t="s">
        <v>23</v>
      </c>
      <c r="B245" s="25" t="s">
        <v>15</v>
      </c>
      <c r="C245" s="33"/>
      <c r="D245" s="39"/>
      <c r="E245" s="46">
        <f>E244/C244*100</f>
        <v>144.0225805746964</v>
      </c>
      <c r="F245" s="46">
        <f>F244/D244*100</f>
        <v>100</v>
      </c>
      <c r="G245" s="46">
        <f>G244/E244*100</f>
        <v>100</v>
      </c>
      <c r="H245" s="46">
        <f>H244/G244*100</f>
        <v>100</v>
      </c>
      <c r="I245" s="46">
        <f>I244/H244*100</f>
        <v>100</v>
      </c>
      <c r="J245" s="46">
        <f>J244/I244*100</f>
        <v>100</v>
      </c>
    </row>
    <row r="246" spans="1:10" ht="12.75">
      <c r="A246" s="26" t="s">
        <v>555</v>
      </c>
      <c r="B246" s="23" t="s">
        <v>10</v>
      </c>
      <c r="C246" s="187">
        <v>15307</v>
      </c>
      <c r="D246" s="188">
        <v>18628</v>
      </c>
      <c r="E246" s="187">
        <v>18628</v>
      </c>
      <c r="F246" s="187">
        <v>18442</v>
      </c>
      <c r="G246" s="187">
        <v>18442</v>
      </c>
      <c r="H246" s="187">
        <v>20286</v>
      </c>
      <c r="I246" s="187">
        <v>22314</v>
      </c>
      <c r="J246" s="187">
        <v>24992</v>
      </c>
    </row>
    <row r="247" spans="1:10" ht="13.5" thickBot="1">
      <c r="A247" s="27" t="s">
        <v>23</v>
      </c>
      <c r="B247" s="25" t="s">
        <v>15</v>
      </c>
      <c r="C247" s="33"/>
      <c r="D247" s="39"/>
      <c r="E247" s="46">
        <f>E246/C246*100</f>
        <v>121.69595609851702</v>
      </c>
      <c r="F247" s="46">
        <f>F246/D246*100</f>
        <v>99.00150311359243</v>
      </c>
      <c r="G247" s="46">
        <f>G246/E246*100</f>
        <v>99.00150311359243</v>
      </c>
      <c r="H247" s="46">
        <f>H246/G246*100</f>
        <v>109.9989155189242</v>
      </c>
      <c r="I247" s="46">
        <f>I246/H246*100</f>
        <v>109.99704229517894</v>
      </c>
      <c r="J247" s="46">
        <f>J246/I246*100</f>
        <v>112.00143407726091</v>
      </c>
    </row>
    <row r="248" spans="1:10" ht="12.75">
      <c r="A248" s="26" t="s">
        <v>556</v>
      </c>
      <c r="B248" s="23" t="s">
        <v>10</v>
      </c>
      <c r="C248" s="187">
        <v>22125.48</v>
      </c>
      <c r="D248" s="188">
        <v>25800</v>
      </c>
      <c r="E248" s="187">
        <v>25800</v>
      </c>
      <c r="F248" s="187">
        <v>27800</v>
      </c>
      <c r="G248" s="187">
        <v>27800</v>
      </c>
      <c r="H248" s="187">
        <v>29300</v>
      </c>
      <c r="I248" s="187">
        <v>31100</v>
      </c>
      <c r="J248" s="187">
        <v>31100</v>
      </c>
    </row>
    <row r="249" spans="1:10" ht="13.5" thickBot="1">
      <c r="A249" s="27" t="s">
        <v>23</v>
      </c>
      <c r="B249" s="25" t="s">
        <v>15</v>
      </c>
      <c r="C249" s="33"/>
      <c r="D249" s="39"/>
      <c r="E249" s="46">
        <f>E248/C248*100</f>
        <v>116.60763969866417</v>
      </c>
      <c r="F249" s="46">
        <f>F248/D248*100</f>
        <v>107.75193798449611</v>
      </c>
      <c r="G249" s="46">
        <f>G248/E248*100</f>
        <v>107.75193798449611</v>
      </c>
      <c r="H249" s="46">
        <f>H248/G248*100</f>
        <v>105.39568345323742</v>
      </c>
      <c r="I249" s="46">
        <f>I248/H248*100</f>
        <v>106.14334470989762</v>
      </c>
      <c r="J249" s="46">
        <f>J248/I248*100</f>
        <v>100</v>
      </c>
    </row>
    <row r="250" spans="1:10" ht="24">
      <c r="A250" s="200" t="s">
        <v>557</v>
      </c>
      <c r="B250" s="23" t="s">
        <v>10</v>
      </c>
      <c r="C250" s="187">
        <v>13780.35</v>
      </c>
      <c r="D250" s="188">
        <v>16699.36</v>
      </c>
      <c r="E250" s="187">
        <v>16699.36</v>
      </c>
      <c r="F250" s="187">
        <v>17621.79</v>
      </c>
      <c r="G250" s="187">
        <v>17621.79</v>
      </c>
      <c r="H250" s="187">
        <v>17621.79</v>
      </c>
      <c r="I250" s="187">
        <v>17621.79</v>
      </c>
      <c r="J250" s="187">
        <v>17621.79</v>
      </c>
    </row>
    <row r="251" spans="1:10" ht="13.5" thickBot="1">
      <c r="A251" s="27" t="s">
        <v>23</v>
      </c>
      <c r="B251" s="25" t="s">
        <v>15</v>
      </c>
      <c r="C251" s="33"/>
      <c r="D251" s="39"/>
      <c r="E251" s="46">
        <f>E250/C250*100</f>
        <v>121.18240828425984</v>
      </c>
      <c r="F251" s="46">
        <f>F250/D250*100</f>
        <v>105.5237446225484</v>
      </c>
      <c r="G251" s="46">
        <f>G250/E250*100</f>
        <v>105.5237446225484</v>
      </c>
      <c r="H251" s="46">
        <f>H250/G250*100</f>
        <v>100</v>
      </c>
      <c r="I251" s="46">
        <f>I250/H250*100</f>
        <v>100</v>
      </c>
      <c r="J251" s="46">
        <f>J250/I250*100</f>
        <v>100</v>
      </c>
    </row>
    <row r="252" spans="1:10" ht="12.75">
      <c r="A252" s="11" t="s">
        <v>26</v>
      </c>
      <c r="B252" s="21" t="s">
        <v>11</v>
      </c>
      <c r="C252" s="34">
        <f>C256+C258+C260+C262+C264+C266+C268+C270+C272+C274+C276+C278+C280</f>
        <v>52868.100000000006</v>
      </c>
      <c r="D252" s="34">
        <f aca="true" t="shared" si="36" ref="D252:J252">D256+D258+D260+D262+D264+D266+D268+D270+D272+D274+D276+D278+D280</f>
        <v>58996.5</v>
      </c>
      <c r="E252" s="34">
        <f t="shared" si="36"/>
        <v>58996.5</v>
      </c>
      <c r="F252" s="34">
        <f t="shared" si="36"/>
        <v>60995.200000000004</v>
      </c>
      <c r="G252" s="34">
        <f t="shared" si="36"/>
        <v>60995.200000000004</v>
      </c>
      <c r="H252" s="34">
        <f t="shared" si="36"/>
        <v>62278.83</v>
      </c>
      <c r="I252" s="34">
        <f t="shared" si="36"/>
        <v>63277.630000000005</v>
      </c>
      <c r="J252" s="34">
        <f t="shared" si="36"/>
        <v>65141.23</v>
      </c>
    </row>
    <row r="253" spans="1:10" ht="13.5" thickBot="1">
      <c r="A253" s="189" t="s">
        <v>23</v>
      </c>
      <c r="B253" s="25" t="s">
        <v>15</v>
      </c>
      <c r="C253" s="55"/>
      <c r="D253" s="56"/>
      <c r="E253" s="46">
        <f>E252/C252*100</f>
        <v>111.59186730750679</v>
      </c>
      <c r="F253" s="46">
        <f>F252/D252*100</f>
        <v>103.38782809149696</v>
      </c>
      <c r="G253" s="46">
        <f>G252/E252*100</f>
        <v>103.38782809149696</v>
      </c>
      <c r="H253" s="46">
        <f>H252/G252*100</f>
        <v>102.10447707360579</v>
      </c>
      <c r="I253" s="46">
        <f>I252/H252*100</f>
        <v>101.60375524074554</v>
      </c>
      <c r="J253" s="46">
        <f>J252/I252*100</f>
        <v>102.9451166233628</v>
      </c>
    </row>
    <row r="254" spans="1:10" ht="12.75">
      <c r="A254" s="22" t="s">
        <v>28</v>
      </c>
      <c r="B254" s="22"/>
      <c r="C254" s="41"/>
      <c r="D254" s="41"/>
      <c r="E254" s="41"/>
      <c r="F254" s="41"/>
      <c r="G254" s="41"/>
      <c r="H254" s="41"/>
      <c r="I254" s="41"/>
      <c r="J254" s="41"/>
    </row>
    <row r="255" spans="1:10" ht="12.75">
      <c r="A255" s="26" t="s">
        <v>22</v>
      </c>
      <c r="B255" s="23" t="s">
        <v>11</v>
      </c>
      <c r="C255" s="34"/>
      <c r="D255" s="38"/>
      <c r="E255" s="34"/>
      <c r="F255" s="34"/>
      <c r="G255" s="34"/>
      <c r="H255" s="34"/>
      <c r="I255" s="34"/>
      <c r="J255" s="34"/>
    </row>
    <row r="256" spans="1:10" ht="12.75">
      <c r="A256" s="201" t="s">
        <v>545</v>
      </c>
      <c r="B256" s="23"/>
      <c r="C256" s="34">
        <v>9880</v>
      </c>
      <c r="D256" s="38">
        <v>10242</v>
      </c>
      <c r="E256" s="34">
        <v>10242</v>
      </c>
      <c r="F256" s="34">
        <v>10652</v>
      </c>
      <c r="G256" s="34">
        <v>10652</v>
      </c>
      <c r="H256" s="34">
        <v>10812</v>
      </c>
      <c r="I256" s="34">
        <v>10979</v>
      </c>
      <c r="J256" s="34">
        <v>11056</v>
      </c>
    </row>
    <row r="257" spans="1:10" ht="13.5" thickBot="1">
      <c r="A257" s="27" t="s">
        <v>23</v>
      </c>
      <c r="B257" s="25" t="s">
        <v>15</v>
      </c>
      <c r="C257" s="55"/>
      <c r="D257" s="40"/>
      <c r="E257" s="46">
        <f aca="true" t="shared" si="37" ref="E257:J257">E256/C256*100</f>
        <v>103.66396761133603</v>
      </c>
      <c r="F257" s="46">
        <f t="shared" si="37"/>
        <v>104.00312438976762</v>
      </c>
      <c r="G257" s="46">
        <f t="shared" si="37"/>
        <v>104.00312438976762</v>
      </c>
      <c r="H257" s="46">
        <f t="shared" si="37"/>
        <v>101.50206533984228</v>
      </c>
      <c r="I257" s="46">
        <f t="shared" si="37"/>
        <v>103.06984603830267</v>
      </c>
      <c r="J257" s="46">
        <f t="shared" si="37"/>
        <v>102.25675175730669</v>
      </c>
    </row>
    <row r="258" spans="1:10" ht="12.75">
      <c r="A258" s="202" t="s">
        <v>546</v>
      </c>
      <c r="B258" s="23"/>
      <c r="C258" s="34">
        <v>6448</v>
      </c>
      <c r="D258" s="38">
        <v>7434</v>
      </c>
      <c r="E258" s="34">
        <v>7434</v>
      </c>
      <c r="F258" s="34">
        <v>7800</v>
      </c>
      <c r="G258" s="34">
        <v>7800</v>
      </c>
      <c r="H258" s="34">
        <v>8000</v>
      </c>
      <c r="I258" s="34">
        <v>8500</v>
      </c>
      <c r="J258" s="34">
        <v>9000</v>
      </c>
    </row>
    <row r="259" spans="1:10" ht="13.5" thickBot="1">
      <c r="A259" s="27" t="s">
        <v>23</v>
      </c>
      <c r="B259" s="25" t="s">
        <v>15</v>
      </c>
      <c r="C259" s="55"/>
      <c r="D259" s="40"/>
      <c r="E259" s="46">
        <f aca="true" t="shared" si="38" ref="E259:J259">E258/C258*100</f>
        <v>115.29156327543424</v>
      </c>
      <c r="F259" s="46">
        <f t="shared" si="38"/>
        <v>104.92332526230832</v>
      </c>
      <c r="G259" s="46">
        <f t="shared" si="38"/>
        <v>104.92332526230832</v>
      </c>
      <c r="H259" s="46">
        <f t="shared" si="38"/>
        <v>102.56410256410255</v>
      </c>
      <c r="I259" s="46">
        <f t="shared" si="38"/>
        <v>108.97435897435896</v>
      </c>
      <c r="J259" s="46">
        <f t="shared" si="38"/>
        <v>112.5</v>
      </c>
    </row>
    <row r="260" spans="1:10" ht="12.75">
      <c r="A260" s="202" t="s">
        <v>547</v>
      </c>
      <c r="B260" s="23"/>
      <c r="C260" s="34">
        <v>77</v>
      </c>
      <c r="D260" s="38">
        <v>102</v>
      </c>
      <c r="E260" s="34">
        <v>102</v>
      </c>
      <c r="F260" s="34">
        <v>102</v>
      </c>
      <c r="G260" s="34">
        <v>102</v>
      </c>
      <c r="H260" s="34">
        <v>102</v>
      </c>
      <c r="I260" s="34">
        <v>102</v>
      </c>
      <c r="J260" s="34">
        <v>102</v>
      </c>
    </row>
    <row r="261" spans="1:10" ht="13.5" thickBot="1">
      <c r="A261" s="27" t="s">
        <v>23</v>
      </c>
      <c r="B261" s="25" t="s">
        <v>15</v>
      </c>
      <c r="C261" s="55"/>
      <c r="D261" s="40"/>
      <c r="E261" s="46">
        <f aca="true" t="shared" si="39" ref="E261:J261">E260/C260*100</f>
        <v>132.46753246753246</v>
      </c>
      <c r="F261" s="46">
        <f t="shared" si="39"/>
        <v>100</v>
      </c>
      <c r="G261" s="46">
        <f t="shared" si="39"/>
        <v>100</v>
      </c>
      <c r="H261" s="46">
        <f t="shared" si="39"/>
        <v>100</v>
      </c>
      <c r="I261" s="46">
        <f t="shared" si="39"/>
        <v>100</v>
      </c>
      <c r="J261" s="46">
        <f t="shared" si="39"/>
        <v>100</v>
      </c>
    </row>
    <row r="262" spans="1:10" ht="12.75">
      <c r="A262" s="202" t="s">
        <v>548</v>
      </c>
      <c r="B262" s="23"/>
      <c r="C262" s="34">
        <v>798</v>
      </c>
      <c r="D262" s="38">
        <v>1377</v>
      </c>
      <c r="E262" s="34">
        <v>1377</v>
      </c>
      <c r="F262" s="34">
        <v>1680</v>
      </c>
      <c r="G262" s="34">
        <v>1680</v>
      </c>
      <c r="H262" s="34">
        <v>1680</v>
      </c>
      <c r="I262" s="34">
        <v>1680</v>
      </c>
      <c r="J262" s="34">
        <v>1680</v>
      </c>
    </row>
    <row r="263" spans="1:10" ht="13.5" thickBot="1">
      <c r="A263" s="27" t="s">
        <v>23</v>
      </c>
      <c r="B263" s="25" t="s">
        <v>15</v>
      </c>
      <c r="C263" s="55"/>
      <c r="D263" s="40"/>
      <c r="E263" s="46">
        <f aca="true" t="shared" si="40" ref="E263:J263">E262/C262*100</f>
        <v>172.5563909774436</v>
      </c>
      <c r="F263" s="46">
        <f t="shared" si="40"/>
        <v>122.00435729847494</v>
      </c>
      <c r="G263" s="46">
        <f t="shared" si="40"/>
        <v>122.00435729847494</v>
      </c>
      <c r="H263" s="46">
        <f t="shared" si="40"/>
        <v>100</v>
      </c>
      <c r="I263" s="46">
        <f t="shared" si="40"/>
        <v>100</v>
      </c>
      <c r="J263" s="46">
        <f t="shared" si="40"/>
        <v>100</v>
      </c>
    </row>
    <row r="264" spans="1:10" ht="13.5" customHeight="1">
      <c r="A264" s="202" t="s">
        <v>549</v>
      </c>
      <c r="B264" s="23"/>
      <c r="C264" s="34">
        <v>504</v>
      </c>
      <c r="D264" s="38">
        <v>4149.98</v>
      </c>
      <c r="E264" s="34">
        <v>4149.98</v>
      </c>
      <c r="F264" s="34">
        <v>4100</v>
      </c>
      <c r="G264" s="34">
        <v>4100</v>
      </c>
      <c r="H264" s="34">
        <v>4100</v>
      </c>
      <c r="I264" s="34">
        <v>4100</v>
      </c>
      <c r="J264" s="34">
        <v>4100</v>
      </c>
    </row>
    <row r="265" spans="1:10" ht="13.5" thickBot="1">
      <c r="A265" s="27" t="s">
        <v>23</v>
      </c>
      <c r="B265" s="25" t="s">
        <v>15</v>
      </c>
      <c r="C265" s="55"/>
      <c r="D265" s="40"/>
      <c r="E265" s="46">
        <f aca="true" t="shared" si="41" ref="E265:J265">E264/C264*100</f>
        <v>823.4087301587301</v>
      </c>
      <c r="F265" s="46">
        <f t="shared" si="41"/>
        <v>98.79565684653903</v>
      </c>
      <c r="G265" s="46">
        <f t="shared" si="41"/>
        <v>98.79565684653903</v>
      </c>
      <c r="H265" s="46">
        <f t="shared" si="41"/>
        <v>100</v>
      </c>
      <c r="I265" s="46">
        <f t="shared" si="41"/>
        <v>100</v>
      </c>
      <c r="J265" s="46">
        <f t="shared" si="41"/>
        <v>100</v>
      </c>
    </row>
    <row r="266" spans="1:10" ht="12.75">
      <c r="A266" s="202" t="s">
        <v>550</v>
      </c>
      <c r="B266" s="23"/>
      <c r="C266" s="34">
        <v>14472</v>
      </c>
      <c r="D266" s="38">
        <v>12231</v>
      </c>
      <c r="E266" s="34">
        <v>12231</v>
      </c>
      <c r="F266" s="34">
        <v>12353</v>
      </c>
      <c r="G266" s="34">
        <v>12353</v>
      </c>
      <c r="H266" s="34">
        <v>12476</v>
      </c>
      <c r="I266" s="34">
        <v>12601</v>
      </c>
      <c r="J266" s="34">
        <v>12727</v>
      </c>
    </row>
    <row r="267" spans="1:10" ht="13.5" thickBot="1">
      <c r="A267" s="27" t="s">
        <v>23</v>
      </c>
      <c r="B267" s="25" t="s">
        <v>15</v>
      </c>
      <c r="C267" s="55"/>
      <c r="D267" s="40"/>
      <c r="E267" s="46">
        <f aca="true" t="shared" si="42" ref="E267:J267">E266/C266*100</f>
        <v>84.51492537313433</v>
      </c>
      <c r="F267" s="46">
        <f t="shared" si="42"/>
        <v>100.9974654566266</v>
      </c>
      <c r="G267" s="46">
        <f t="shared" si="42"/>
        <v>100.9974654566266</v>
      </c>
      <c r="H267" s="46">
        <f t="shared" si="42"/>
        <v>100.99570954424027</v>
      </c>
      <c r="I267" s="46">
        <f t="shared" si="42"/>
        <v>102.00760948757386</v>
      </c>
      <c r="J267" s="46">
        <f t="shared" si="42"/>
        <v>102.01186277653093</v>
      </c>
    </row>
    <row r="268" spans="1:10" ht="12.75">
      <c r="A268" s="202" t="s">
        <v>558</v>
      </c>
      <c r="B268" s="23"/>
      <c r="C268" s="34">
        <v>6620.4</v>
      </c>
      <c r="D268" s="38">
        <v>6951.42</v>
      </c>
      <c r="E268" s="34">
        <v>6951.42</v>
      </c>
      <c r="F268" s="34">
        <v>7082.6</v>
      </c>
      <c r="G268" s="34">
        <v>7082.6</v>
      </c>
      <c r="H268" s="34">
        <v>7436.73</v>
      </c>
      <c r="I268" s="34">
        <v>7436.73</v>
      </c>
      <c r="J268" s="34">
        <v>7436.73</v>
      </c>
    </row>
    <row r="269" spans="1:10" ht="13.5" thickBot="1">
      <c r="A269" s="27" t="s">
        <v>23</v>
      </c>
      <c r="B269" s="25" t="s">
        <v>15</v>
      </c>
      <c r="C269" s="55"/>
      <c r="D269" s="40"/>
      <c r="E269" s="46">
        <f aca="true" t="shared" si="43" ref="E269:J269">E268/C268*100</f>
        <v>105</v>
      </c>
      <c r="F269" s="46">
        <f t="shared" si="43"/>
        <v>101.88709644935857</v>
      </c>
      <c r="G269" s="46">
        <f t="shared" si="43"/>
        <v>101.88709644935857</v>
      </c>
      <c r="H269" s="46">
        <f t="shared" si="43"/>
        <v>104.99999999999999</v>
      </c>
      <c r="I269" s="46">
        <f t="shared" si="43"/>
        <v>104.99999999999999</v>
      </c>
      <c r="J269" s="46">
        <f t="shared" si="43"/>
        <v>100</v>
      </c>
    </row>
    <row r="270" spans="1:10" ht="12.75">
      <c r="A270" s="202" t="s">
        <v>552</v>
      </c>
      <c r="B270" s="23"/>
      <c r="C270" s="34">
        <v>4909.9</v>
      </c>
      <c r="D270" s="38">
        <v>5155.4</v>
      </c>
      <c r="E270" s="34">
        <v>5155.4</v>
      </c>
      <c r="F270" s="34">
        <v>5306</v>
      </c>
      <c r="G270" s="34">
        <v>5306</v>
      </c>
      <c r="H270" s="34">
        <v>5571.3</v>
      </c>
      <c r="I270" s="34">
        <v>5571.3</v>
      </c>
      <c r="J270" s="34">
        <v>6571.3</v>
      </c>
    </row>
    <row r="271" spans="1:10" ht="13.5" thickBot="1">
      <c r="A271" s="27" t="s">
        <v>23</v>
      </c>
      <c r="B271" s="25" t="s">
        <v>15</v>
      </c>
      <c r="C271" s="55"/>
      <c r="D271" s="40"/>
      <c r="E271" s="46">
        <f aca="true" t="shared" si="44" ref="E271:J271">E270/C270*100</f>
        <v>105.00010183506791</v>
      </c>
      <c r="F271" s="46">
        <f t="shared" si="44"/>
        <v>102.92120882957676</v>
      </c>
      <c r="G271" s="46">
        <f t="shared" si="44"/>
        <v>102.92120882957676</v>
      </c>
      <c r="H271" s="46">
        <f t="shared" si="44"/>
        <v>105</v>
      </c>
      <c r="I271" s="46">
        <f t="shared" si="44"/>
        <v>105</v>
      </c>
      <c r="J271" s="46">
        <f t="shared" si="44"/>
        <v>117.94913215946008</v>
      </c>
    </row>
    <row r="272" spans="1:10" ht="12.75">
      <c r="A272" s="202" t="s">
        <v>559</v>
      </c>
      <c r="B272" s="23"/>
      <c r="C272" s="34">
        <v>2198</v>
      </c>
      <c r="D272" s="38">
        <v>2749.5</v>
      </c>
      <c r="E272" s="34">
        <v>2749.5</v>
      </c>
      <c r="F272" s="34">
        <v>2886.9</v>
      </c>
      <c r="G272" s="34">
        <v>2886.9</v>
      </c>
      <c r="H272" s="34">
        <v>2886.9</v>
      </c>
      <c r="I272" s="34">
        <v>2886.9</v>
      </c>
      <c r="J272" s="34">
        <v>2886.9</v>
      </c>
    </row>
    <row r="273" spans="1:10" ht="13.5" thickBot="1">
      <c r="A273" s="27" t="s">
        <v>23</v>
      </c>
      <c r="B273" s="25" t="s">
        <v>15</v>
      </c>
      <c r="C273" s="55"/>
      <c r="D273" s="40"/>
      <c r="E273" s="46">
        <f aca="true" t="shared" si="45" ref="E273:J273">E272/C272*100</f>
        <v>125.09099181073704</v>
      </c>
      <c r="F273" s="46">
        <f t="shared" si="45"/>
        <v>104.99727223131478</v>
      </c>
      <c r="G273" s="46">
        <f t="shared" si="45"/>
        <v>104.99727223131478</v>
      </c>
      <c r="H273" s="46">
        <f t="shared" si="45"/>
        <v>100</v>
      </c>
      <c r="I273" s="46">
        <f t="shared" si="45"/>
        <v>100</v>
      </c>
      <c r="J273" s="46">
        <f t="shared" si="45"/>
        <v>100</v>
      </c>
    </row>
    <row r="274" spans="1:10" ht="12.75">
      <c r="A274" s="202" t="s">
        <v>554</v>
      </c>
      <c r="B274" s="23"/>
      <c r="C274" s="34">
        <v>2691.8</v>
      </c>
      <c r="D274" s="38">
        <v>3876.8</v>
      </c>
      <c r="E274" s="45">
        <v>3876.8</v>
      </c>
      <c r="F274" s="45">
        <v>3876.8</v>
      </c>
      <c r="G274" s="45">
        <v>3876.8</v>
      </c>
      <c r="H274" s="45">
        <v>3876.8</v>
      </c>
      <c r="I274" s="45">
        <v>3876.8</v>
      </c>
      <c r="J274" s="45">
        <v>3876.8</v>
      </c>
    </row>
    <row r="275" spans="1:10" ht="13.5" thickBot="1">
      <c r="A275" s="27" t="s">
        <v>23</v>
      </c>
      <c r="B275" s="25" t="s">
        <v>15</v>
      </c>
      <c r="C275" s="55"/>
      <c r="D275" s="40"/>
      <c r="E275" s="46">
        <f aca="true" t="shared" si="46" ref="E275:J275">E274/C274*100</f>
        <v>144.02258711642764</v>
      </c>
      <c r="F275" s="46">
        <f t="shared" si="46"/>
        <v>100</v>
      </c>
      <c r="G275" s="46">
        <f t="shared" si="46"/>
        <v>100</v>
      </c>
      <c r="H275" s="46">
        <f t="shared" si="46"/>
        <v>100</v>
      </c>
      <c r="I275" s="46">
        <f t="shared" si="46"/>
        <v>100</v>
      </c>
      <c r="J275" s="46">
        <f t="shared" si="46"/>
        <v>100</v>
      </c>
    </row>
    <row r="276" spans="1:10" ht="12.75">
      <c r="A276" s="202" t="s">
        <v>555</v>
      </c>
      <c r="B276" s="23"/>
      <c r="C276" s="34">
        <v>918.4</v>
      </c>
      <c r="D276" s="38">
        <v>1005.9</v>
      </c>
      <c r="E276" s="45">
        <v>1005.9</v>
      </c>
      <c r="F276" s="45">
        <v>1106.5</v>
      </c>
      <c r="G276" s="45">
        <v>1106.5</v>
      </c>
      <c r="H276" s="45">
        <v>1217.1</v>
      </c>
      <c r="I276" s="45">
        <v>1338.9</v>
      </c>
      <c r="J276" s="45">
        <v>1499.5</v>
      </c>
    </row>
    <row r="277" spans="1:10" ht="13.5" thickBot="1">
      <c r="A277" s="27" t="s">
        <v>23</v>
      </c>
      <c r="B277" s="25" t="s">
        <v>15</v>
      </c>
      <c r="C277" s="55"/>
      <c r="D277" s="40"/>
      <c r="E277" s="46">
        <f aca="true" t="shared" si="47" ref="E277:J277">E276/C276*100</f>
        <v>109.52743902439023</v>
      </c>
      <c r="F277" s="46">
        <f t="shared" si="47"/>
        <v>110.00099413460582</v>
      </c>
      <c r="G277" s="46">
        <f t="shared" si="47"/>
        <v>110.00099413460582</v>
      </c>
      <c r="H277" s="46">
        <f t="shared" si="47"/>
        <v>109.99548124717577</v>
      </c>
      <c r="I277" s="46">
        <f t="shared" si="47"/>
        <v>121.00316312697697</v>
      </c>
      <c r="J277" s="46">
        <f t="shared" si="47"/>
        <v>123.20269493057268</v>
      </c>
    </row>
    <row r="278" spans="1:10" ht="12.75">
      <c r="A278" s="202" t="s">
        <v>560</v>
      </c>
      <c r="B278" s="23"/>
      <c r="C278" s="34">
        <v>1035.5</v>
      </c>
      <c r="D278" s="38">
        <v>1116.4</v>
      </c>
      <c r="E278" s="45">
        <v>1116.4</v>
      </c>
      <c r="F278" s="45">
        <v>1300</v>
      </c>
      <c r="G278" s="45">
        <v>1300</v>
      </c>
      <c r="H278" s="45">
        <v>1370.6</v>
      </c>
      <c r="I278" s="45">
        <v>1455.6</v>
      </c>
      <c r="J278" s="45">
        <v>1455.6</v>
      </c>
    </row>
    <row r="279" spans="1:10" ht="13.5" thickBot="1">
      <c r="A279" s="27" t="s">
        <v>23</v>
      </c>
      <c r="B279" s="25" t="s">
        <v>15</v>
      </c>
      <c r="C279" s="55"/>
      <c r="D279" s="40"/>
      <c r="E279" s="46">
        <f aca="true" t="shared" si="48" ref="E279:J279">E278/C278*100</f>
        <v>107.81265089328826</v>
      </c>
      <c r="F279" s="46">
        <f t="shared" si="48"/>
        <v>116.44571838050877</v>
      </c>
      <c r="G279" s="46">
        <f t="shared" si="48"/>
        <v>116.44571838050877</v>
      </c>
      <c r="H279" s="46">
        <f t="shared" si="48"/>
        <v>105.43076923076922</v>
      </c>
      <c r="I279" s="46">
        <f t="shared" si="48"/>
        <v>111.96923076923075</v>
      </c>
      <c r="J279" s="46">
        <f t="shared" si="48"/>
        <v>106.20166350503428</v>
      </c>
    </row>
    <row r="280" spans="1:10" ht="25.5">
      <c r="A280" s="203" t="s">
        <v>557</v>
      </c>
      <c r="B280" s="23"/>
      <c r="C280" s="34">
        <v>2315.1</v>
      </c>
      <c r="D280" s="38">
        <v>2605.1</v>
      </c>
      <c r="E280" s="45">
        <v>2605.1</v>
      </c>
      <c r="F280" s="45">
        <v>2749.4</v>
      </c>
      <c r="G280" s="45">
        <v>2749.4</v>
      </c>
      <c r="H280" s="45">
        <v>2749.4</v>
      </c>
      <c r="I280" s="45">
        <v>2749.4</v>
      </c>
      <c r="J280" s="45">
        <v>2749.4</v>
      </c>
    </row>
    <row r="281" spans="1:10" ht="13.5" thickBot="1">
      <c r="A281" s="27" t="s">
        <v>23</v>
      </c>
      <c r="B281" s="25" t="s">
        <v>15</v>
      </c>
      <c r="C281" s="55"/>
      <c r="D281" s="40"/>
      <c r="E281" s="46">
        <f aca="true" t="shared" si="49" ref="E281:J281">E280/C280*100</f>
        <v>112.52645674052957</v>
      </c>
      <c r="F281" s="46">
        <f t="shared" si="49"/>
        <v>105.53913477409698</v>
      </c>
      <c r="G281" s="46">
        <f t="shared" si="49"/>
        <v>105.53913477409698</v>
      </c>
      <c r="H281" s="46">
        <f t="shared" si="49"/>
        <v>100</v>
      </c>
      <c r="I281" s="46">
        <f t="shared" si="49"/>
        <v>100</v>
      </c>
      <c r="J281" s="46">
        <f t="shared" si="49"/>
        <v>100</v>
      </c>
    </row>
    <row r="282" spans="1:10" ht="12.75">
      <c r="A282" s="204"/>
      <c r="B282" s="205"/>
      <c r="C282" s="50"/>
      <c r="D282" s="206"/>
      <c r="E282" s="48"/>
      <c r="F282" s="48"/>
      <c r="G282" s="48"/>
      <c r="H282" s="48"/>
      <c r="I282" s="48"/>
      <c r="J282" s="48"/>
    </row>
    <row r="283" spans="1:10" ht="12.75">
      <c r="A283" s="204"/>
      <c r="B283" s="205"/>
      <c r="C283" s="50"/>
      <c r="D283" s="206"/>
      <c r="E283" s="48"/>
      <c r="F283" s="48"/>
      <c r="G283" s="48"/>
      <c r="H283" s="48"/>
      <c r="I283" s="48"/>
      <c r="J283" s="48"/>
    </row>
    <row r="284" spans="1:10" ht="15">
      <c r="A284" s="5"/>
      <c r="B284" s="88"/>
      <c r="C284" s="51"/>
      <c r="D284" s="51"/>
      <c r="E284" s="51"/>
      <c r="F284" s="51"/>
      <c r="G284" s="51"/>
      <c r="H284" s="35"/>
      <c r="I284" s="142" t="s">
        <v>47</v>
      </c>
      <c r="J284" s="35"/>
    </row>
    <row r="285" spans="1:10" ht="15">
      <c r="A285" s="5"/>
      <c r="B285" s="122" t="s">
        <v>48</v>
      </c>
      <c r="C285" s="123"/>
      <c r="D285" s="123"/>
      <c r="E285" s="123"/>
      <c r="F285" s="123"/>
      <c r="G285" s="123"/>
      <c r="H285" s="124"/>
      <c r="I285" s="35"/>
      <c r="J285" s="35"/>
    </row>
    <row r="286" spans="1:10" ht="15">
      <c r="A286" s="5"/>
      <c r="B286" s="122" t="s">
        <v>31</v>
      </c>
      <c r="C286" s="123"/>
      <c r="D286" s="123"/>
      <c r="E286" s="123"/>
      <c r="F286" s="123"/>
      <c r="G286" s="123"/>
      <c r="H286" s="124"/>
      <c r="I286" s="35"/>
      <c r="J286" s="35"/>
    </row>
    <row r="287" spans="1:10" ht="13.5" thickBot="1">
      <c r="A287" s="104"/>
      <c r="B287" s="5"/>
      <c r="C287" s="35"/>
      <c r="D287" s="35"/>
      <c r="E287" s="35"/>
      <c r="F287" s="35"/>
      <c r="G287" s="35"/>
      <c r="H287" s="35"/>
      <c r="I287" s="35"/>
      <c r="J287" s="35"/>
    </row>
    <row r="288" spans="1:10" ht="13.5" thickBot="1">
      <c r="A288" s="12"/>
      <c r="B288" s="7" t="s">
        <v>14</v>
      </c>
      <c r="C288" s="2" t="s">
        <v>0</v>
      </c>
      <c r="D288" s="2" t="s">
        <v>0</v>
      </c>
      <c r="E288" s="2" t="s">
        <v>0</v>
      </c>
      <c r="F288" s="2" t="s">
        <v>0</v>
      </c>
      <c r="G288" s="2" t="s">
        <v>1</v>
      </c>
      <c r="H288" s="8"/>
      <c r="I288" s="9" t="s">
        <v>5</v>
      </c>
      <c r="J288" s="10"/>
    </row>
    <row r="289" spans="1:10" ht="12.75">
      <c r="A289" s="3" t="s">
        <v>2</v>
      </c>
      <c r="B289" s="3" t="s">
        <v>12</v>
      </c>
      <c r="C289" s="3" t="s">
        <v>484</v>
      </c>
      <c r="D289" s="95" t="s">
        <v>58</v>
      </c>
      <c r="E289" s="3" t="s">
        <v>493</v>
      </c>
      <c r="F289" s="95" t="s">
        <v>58</v>
      </c>
      <c r="G289" s="3" t="s">
        <v>516</v>
      </c>
      <c r="H289" s="3" t="s">
        <v>517</v>
      </c>
      <c r="I289" s="3" t="s">
        <v>540</v>
      </c>
      <c r="J289" s="3" t="s">
        <v>542</v>
      </c>
    </row>
    <row r="290" spans="1:10" ht="13.5" thickBot="1">
      <c r="A290" s="3"/>
      <c r="B290" s="4" t="s">
        <v>13</v>
      </c>
      <c r="C290" s="97" t="s">
        <v>17</v>
      </c>
      <c r="D290" s="97" t="s">
        <v>493</v>
      </c>
      <c r="E290" s="97" t="s">
        <v>17</v>
      </c>
      <c r="F290" s="97" t="s">
        <v>516</v>
      </c>
      <c r="G290" s="99"/>
      <c r="H290" s="100"/>
      <c r="I290" s="6"/>
      <c r="J290" s="6"/>
    </row>
    <row r="291" spans="1:10" ht="13.5" thickBot="1">
      <c r="A291" s="1"/>
      <c r="B291" s="1"/>
      <c r="C291" s="63"/>
      <c r="D291" s="57"/>
      <c r="E291" s="36"/>
      <c r="F291" s="36"/>
      <c r="G291" s="36"/>
      <c r="H291" s="36"/>
      <c r="I291" s="36"/>
      <c r="J291" s="36"/>
    </row>
    <row r="292" spans="1:10" ht="12.75">
      <c r="A292" s="14" t="s">
        <v>21</v>
      </c>
      <c r="B292" s="31"/>
      <c r="C292" s="63"/>
      <c r="D292" s="58"/>
      <c r="E292" s="34"/>
      <c r="F292" s="34"/>
      <c r="G292" s="34"/>
      <c r="H292" s="34"/>
      <c r="I292" s="34"/>
      <c r="J292" s="34"/>
    </row>
    <row r="293" spans="1:10" ht="13.5" thickBot="1">
      <c r="A293" s="16" t="s">
        <v>33</v>
      </c>
      <c r="B293" s="19" t="s">
        <v>18</v>
      </c>
      <c r="C293" s="64">
        <f>C295</f>
        <v>213</v>
      </c>
      <c r="D293" s="64">
        <f aca="true" t="shared" si="50" ref="D293:J293">D295</f>
        <v>207</v>
      </c>
      <c r="E293" s="64">
        <f t="shared" si="50"/>
        <v>207</v>
      </c>
      <c r="F293" s="64">
        <f t="shared" si="50"/>
        <v>211</v>
      </c>
      <c r="G293" s="64">
        <f t="shared" si="50"/>
        <v>211</v>
      </c>
      <c r="H293" s="64">
        <f t="shared" si="50"/>
        <v>214</v>
      </c>
      <c r="I293" s="64">
        <f t="shared" si="50"/>
        <v>215</v>
      </c>
      <c r="J293" s="64">
        <f t="shared" si="50"/>
        <v>216</v>
      </c>
    </row>
    <row r="294" spans="1:10" ht="25.5">
      <c r="A294" s="132" t="s">
        <v>515</v>
      </c>
      <c r="B294" s="17"/>
      <c r="C294" s="62"/>
      <c r="D294" s="50"/>
      <c r="E294" s="41"/>
      <c r="F294" s="41"/>
      <c r="G294" s="42"/>
      <c r="H294" s="41"/>
      <c r="I294" s="42"/>
      <c r="J294" s="41"/>
    </row>
    <row r="295" spans="1:10" ht="13.5" thickBot="1">
      <c r="A295" s="6" t="s">
        <v>561</v>
      </c>
      <c r="B295" s="30" t="s">
        <v>18</v>
      </c>
      <c r="C295" s="64">
        <v>213</v>
      </c>
      <c r="D295" s="64">
        <v>207</v>
      </c>
      <c r="E295" s="64">
        <v>207</v>
      </c>
      <c r="F295" s="64">
        <v>211</v>
      </c>
      <c r="G295" s="64">
        <v>211</v>
      </c>
      <c r="H295" s="64">
        <v>214</v>
      </c>
      <c r="I295" s="64">
        <v>215</v>
      </c>
      <c r="J295" s="64">
        <v>216</v>
      </c>
    </row>
    <row r="296" spans="1:10" ht="13.5" thickBot="1">
      <c r="A296" s="6" t="s">
        <v>57</v>
      </c>
      <c r="B296" s="28" t="s">
        <v>18</v>
      </c>
      <c r="C296" s="64"/>
      <c r="D296" s="54"/>
      <c r="E296" s="55"/>
      <c r="F296" s="55"/>
      <c r="G296" s="55"/>
      <c r="H296" s="55"/>
      <c r="I296" s="55"/>
      <c r="J296" s="55"/>
    </row>
    <row r="297" spans="1:10" ht="13.5" thickBot="1">
      <c r="A297" s="13" t="s">
        <v>32</v>
      </c>
      <c r="B297" s="29"/>
      <c r="C297" s="65"/>
      <c r="D297" s="59"/>
      <c r="E297" s="36"/>
      <c r="F297" s="36"/>
      <c r="G297" s="36"/>
      <c r="H297" s="36"/>
      <c r="I297" s="36"/>
      <c r="J297" s="36"/>
    </row>
    <row r="298" spans="1:10" ht="13.5" customHeight="1">
      <c r="A298" s="11" t="s">
        <v>19</v>
      </c>
      <c r="B298" s="21"/>
      <c r="C298" s="62"/>
      <c r="D298" s="53"/>
      <c r="E298" s="34"/>
      <c r="F298" s="34"/>
      <c r="G298" s="34"/>
      <c r="H298" s="34"/>
      <c r="I298" s="34"/>
      <c r="J298" s="34"/>
    </row>
    <row r="299" spans="1:10" ht="12.75">
      <c r="A299" s="11" t="s">
        <v>34</v>
      </c>
      <c r="B299" s="21" t="s">
        <v>10</v>
      </c>
      <c r="C299" s="62">
        <f>C302</f>
        <v>17252.48</v>
      </c>
      <c r="D299" s="62">
        <f aca="true" t="shared" si="51" ref="D299:J299">D302</f>
        <v>23750.6</v>
      </c>
      <c r="E299" s="62">
        <f t="shared" si="51"/>
        <v>23750.6</v>
      </c>
      <c r="F299" s="62">
        <f t="shared" si="51"/>
        <v>20797.81</v>
      </c>
      <c r="G299" s="62">
        <f t="shared" si="51"/>
        <v>20797.81</v>
      </c>
      <c r="H299" s="62">
        <f t="shared" si="51"/>
        <v>21241.93</v>
      </c>
      <c r="I299" s="62">
        <f t="shared" si="51"/>
        <v>21722.4</v>
      </c>
      <c r="J299" s="62">
        <f t="shared" si="51"/>
        <v>22099.27</v>
      </c>
    </row>
    <row r="300" spans="1:10" ht="13.5" thickBot="1">
      <c r="A300" s="15" t="s">
        <v>23</v>
      </c>
      <c r="B300" s="19" t="s">
        <v>15</v>
      </c>
      <c r="C300" s="64"/>
      <c r="D300" s="56"/>
      <c r="E300" s="46">
        <f aca="true" t="shared" si="52" ref="E300:J300">E299/C299*100</f>
        <v>137.66484586563786</v>
      </c>
      <c r="F300" s="46">
        <f t="shared" si="52"/>
        <v>87.56751408385473</v>
      </c>
      <c r="G300" s="46">
        <f t="shared" si="52"/>
        <v>87.56751408385473</v>
      </c>
      <c r="H300" s="46">
        <f t="shared" si="52"/>
        <v>102.13541714247798</v>
      </c>
      <c r="I300" s="46">
        <f t="shared" si="52"/>
        <v>104.44561230244915</v>
      </c>
      <c r="J300" s="46">
        <f t="shared" si="52"/>
        <v>104.0360739349014</v>
      </c>
    </row>
    <row r="301" spans="1:10" ht="25.5">
      <c r="A301" s="132" t="s">
        <v>515</v>
      </c>
      <c r="B301" s="21"/>
      <c r="C301" s="62"/>
      <c r="D301" s="53"/>
      <c r="E301" s="45"/>
      <c r="F301" s="45"/>
      <c r="G301" s="45"/>
      <c r="H301" s="45"/>
      <c r="I301" s="45"/>
      <c r="J301" s="45"/>
    </row>
    <row r="302" spans="1:10" ht="13.5" thickBot="1">
      <c r="A302" s="6" t="s">
        <v>561</v>
      </c>
      <c r="B302" s="66" t="s">
        <v>10</v>
      </c>
      <c r="C302" s="62">
        <v>17252.48</v>
      </c>
      <c r="D302" s="62">
        <v>23750.6</v>
      </c>
      <c r="E302" s="62">
        <v>23750.6</v>
      </c>
      <c r="F302" s="62">
        <v>20797.81</v>
      </c>
      <c r="G302" s="62">
        <v>20797.81</v>
      </c>
      <c r="H302" s="62">
        <v>21241.93</v>
      </c>
      <c r="I302" s="62">
        <v>21722.4</v>
      </c>
      <c r="J302" s="62">
        <v>22099.27</v>
      </c>
    </row>
    <row r="303" spans="1:10" ht="13.5" thickBot="1">
      <c r="A303" s="15" t="s">
        <v>23</v>
      </c>
      <c r="B303" s="30" t="s">
        <v>15</v>
      </c>
      <c r="C303" s="64"/>
      <c r="D303" s="56"/>
      <c r="E303" s="46">
        <f aca="true" t="shared" si="53" ref="E303:J303">E302/C302*100</f>
        <v>137.66484586563786</v>
      </c>
      <c r="F303" s="46">
        <f t="shared" si="53"/>
        <v>87.56751408385473</v>
      </c>
      <c r="G303" s="46">
        <f t="shared" si="53"/>
        <v>87.56751408385473</v>
      </c>
      <c r="H303" s="46">
        <f t="shared" si="53"/>
        <v>102.13541714247798</v>
      </c>
      <c r="I303" s="46">
        <f t="shared" si="53"/>
        <v>104.44561230244915</v>
      </c>
      <c r="J303" s="46">
        <f t="shared" si="53"/>
        <v>104.0360739349014</v>
      </c>
    </row>
    <row r="304" spans="1:10" ht="12.75">
      <c r="A304" s="12" t="s">
        <v>57</v>
      </c>
      <c r="B304" s="66" t="s">
        <v>10</v>
      </c>
      <c r="C304" s="62"/>
      <c r="D304" s="53"/>
      <c r="E304" s="45"/>
      <c r="F304" s="45"/>
      <c r="G304" s="45"/>
      <c r="H304" s="45"/>
      <c r="I304" s="45"/>
      <c r="J304" s="45"/>
    </row>
    <row r="305" spans="1:10" ht="13.5" thickBot="1">
      <c r="A305" s="15" t="s">
        <v>23</v>
      </c>
      <c r="B305" s="30" t="s">
        <v>15</v>
      </c>
      <c r="C305" s="64"/>
      <c r="D305" s="56"/>
      <c r="E305" s="46" t="e">
        <f>E303/C303*100</f>
        <v>#DIV/0!</v>
      </c>
      <c r="F305" s="46" t="e">
        <f>F303/D303*100</f>
        <v>#DIV/0!</v>
      </c>
      <c r="G305" s="46">
        <f>G303/E303*100</f>
        <v>63.609205046669224</v>
      </c>
      <c r="H305" s="46">
        <f>H303/G303*100</f>
        <v>116.63619575254016</v>
      </c>
      <c r="I305" s="46">
        <f>I303/H303*100</f>
        <v>102.26189428173429</v>
      </c>
      <c r="J305" s="46">
        <f>J303/I303*100</f>
        <v>99.60789318141788</v>
      </c>
    </row>
    <row r="306" spans="1:10" ht="13.5" thickBot="1">
      <c r="A306" s="12" t="s">
        <v>32</v>
      </c>
      <c r="B306" s="20"/>
      <c r="C306" s="63"/>
      <c r="D306" s="60"/>
      <c r="E306" s="41"/>
      <c r="F306" s="41"/>
      <c r="G306" s="41"/>
      <c r="H306" s="41"/>
      <c r="I306" s="41"/>
      <c r="J306" s="41"/>
    </row>
    <row r="307" spans="1:10" ht="12.75">
      <c r="A307" s="14" t="s">
        <v>63</v>
      </c>
      <c r="B307" s="67"/>
      <c r="C307" s="63"/>
      <c r="D307" s="52"/>
      <c r="E307" s="41"/>
      <c r="F307" s="41"/>
      <c r="G307" s="41"/>
      <c r="H307" s="41"/>
      <c r="I307" s="41"/>
      <c r="J307" s="41"/>
    </row>
    <row r="308" spans="1:10" ht="13.5" thickBot="1">
      <c r="A308" s="16" t="s">
        <v>30</v>
      </c>
      <c r="B308" s="19" t="s">
        <v>11</v>
      </c>
      <c r="C308" s="64">
        <f>C310</f>
        <v>44097.338879999996</v>
      </c>
      <c r="D308" s="64">
        <f aca="true" t="shared" si="54" ref="D308:J308">D310</f>
        <v>58996.49039999999</v>
      </c>
      <c r="E308" s="64">
        <f t="shared" si="54"/>
        <v>58996.49039999999</v>
      </c>
      <c r="F308" s="64">
        <f t="shared" si="54"/>
        <v>52660.05492</v>
      </c>
      <c r="G308" s="64">
        <f t="shared" si="54"/>
        <v>52660.05492</v>
      </c>
      <c r="H308" s="64">
        <f t="shared" si="54"/>
        <v>54549.27624000001</v>
      </c>
      <c r="I308" s="64">
        <f t="shared" si="54"/>
        <v>56043.792</v>
      </c>
      <c r="J308" s="64">
        <f t="shared" si="54"/>
        <v>57281.30784</v>
      </c>
    </row>
    <row r="309" spans="1:10" ht="25.5">
      <c r="A309" s="132" t="s">
        <v>515</v>
      </c>
      <c r="B309" s="21"/>
      <c r="C309" s="169"/>
      <c r="D309" s="170"/>
      <c r="E309" s="170"/>
      <c r="F309" s="170"/>
      <c r="G309" s="170"/>
      <c r="H309" s="170"/>
      <c r="I309" s="170"/>
      <c r="J309" s="170"/>
    </row>
    <row r="310" spans="1:10" ht="13.5" thickBot="1">
      <c r="A310" s="6" t="s">
        <v>561</v>
      </c>
      <c r="B310" s="30" t="s">
        <v>11</v>
      </c>
      <c r="C310" s="171">
        <f>C295*C302*12/1000</f>
        <v>44097.338879999996</v>
      </c>
      <c r="D310" s="171">
        <f aca="true" t="shared" si="55" ref="D310:J310">D295*D302*12/1000</f>
        <v>58996.49039999999</v>
      </c>
      <c r="E310" s="171">
        <f t="shared" si="55"/>
        <v>58996.49039999999</v>
      </c>
      <c r="F310" s="171">
        <f t="shared" si="55"/>
        <v>52660.05492</v>
      </c>
      <c r="G310" s="171">
        <f t="shared" si="55"/>
        <v>52660.05492</v>
      </c>
      <c r="H310" s="171">
        <f t="shared" si="55"/>
        <v>54549.27624000001</v>
      </c>
      <c r="I310" s="171">
        <f t="shared" si="55"/>
        <v>56043.792</v>
      </c>
      <c r="J310" s="171">
        <f t="shared" si="55"/>
        <v>57281.30784</v>
      </c>
    </row>
    <row r="311" spans="1:10" ht="13.5" thickBot="1">
      <c r="A311" s="6" t="s">
        <v>57</v>
      </c>
      <c r="B311" s="30" t="s">
        <v>11</v>
      </c>
      <c r="C311" s="171">
        <f>C296*12*C304/1000</f>
        <v>0</v>
      </c>
      <c r="D311" s="171">
        <f>D296*3*D304/1000</f>
        <v>0</v>
      </c>
      <c r="E311" s="171">
        <f>E296*12*E304/1000</f>
        <v>0</v>
      </c>
      <c r="F311" s="171">
        <f>F296*3*F304/1000</f>
        <v>0</v>
      </c>
      <c r="G311" s="171">
        <f>G296*12*G304/1000</f>
        <v>0</v>
      </c>
      <c r="H311" s="171">
        <f>H296*12*H304/1000</f>
        <v>0</v>
      </c>
      <c r="I311" s="171">
        <f>I296*12*I304/1000</f>
        <v>0</v>
      </c>
      <c r="J311" s="171">
        <f>J296*12*J304/1000</f>
        <v>0</v>
      </c>
    </row>
    <row r="312" spans="1:10" ht="13.5" thickBot="1">
      <c r="A312" s="13" t="s">
        <v>32</v>
      </c>
      <c r="B312" s="28"/>
      <c r="C312" s="65"/>
      <c r="D312" s="61"/>
      <c r="E312" s="36"/>
      <c r="F312" s="36"/>
      <c r="G312" s="36"/>
      <c r="H312" s="36"/>
      <c r="I312" s="36"/>
      <c r="J312" s="36"/>
    </row>
    <row r="313" spans="3:10" ht="12.75">
      <c r="C313" s="35"/>
      <c r="D313" s="35"/>
      <c r="E313" s="35"/>
      <c r="F313" s="35"/>
      <c r="G313" s="35"/>
      <c r="H313" s="35"/>
      <c r="I313" s="35"/>
      <c r="J313" s="35"/>
    </row>
    <row r="314" spans="1:10" ht="12.75">
      <c r="A314" s="164" t="s">
        <v>482</v>
      </c>
      <c r="C314" s="35"/>
      <c r="D314" s="35"/>
      <c r="E314" s="35"/>
      <c r="F314" s="35"/>
      <c r="G314" s="35"/>
      <c r="H314" s="35"/>
      <c r="I314" s="35"/>
      <c r="J314" s="35"/>
    </row>
    <row r="315" spans="1:10" ht="12.75">
      <c r="A315" s="164" t="s">
        <v>483</v>
      </c>
      <c r="C315" s="35"/>
      <c r="D315" s="35"/>
      <c r="E315" s="35"/>
      <c r="F315" s="35"/>
      <c r="G315" s="35"/>
      <c r="H315" s="35"/>
      <c r="I315" s="35"/>
      <c r="J315" s="35"/>
    </row>
    <row r="316" spans="3:10" ht="12.75">
      <c r="C316" s="35"/>
      <c r="D316" s="35"/>
      <c r="E316" s="35"/>
      <c r="F316" s="35"/>
      <c r="G316" s="35"/>
      <c r="H316" s="35"/>
      <c r="I316" s="35"/>
      <c r="J316" s="35"/>
    </row>
    <row r="317" spans="3:10" ht="12.75">
      <c r="C317" s="35"/>
      <c r="D317" s="35"/>
      <c r="E317" s="35"/>
      <c r="F317" s="35"/>
      <c r="G317" s="35"/>
      <c r="H317" s="35"/>
      <c r="I317" s="35"/>
      <c r="J317" s="35"/>
    </row>
    <row r="318" spans="3:10" ht="12.75">
      <c r="C318" s="35"/>
      <c r="D318" s="35"/>
      <c r="E318" s="35"/>
      <c r="F318" s="35"/>
      <c r="G318" s="35"/>
      <c r="H318" s="35"/>
      <c r="I318" s="121" t="s">
        <v>50</v>
      </c>
      <c r="J318" s="35"/>
    </row>
    <row r="319" spans="1:12" ht="15.75">
      <c r="A319" s="72"/>
      <c r="B319" s="94"/>
      <c r="C319" s="93"/>
      <c r="K319" s="102"/>
      <c r="L319" s="102"/>
    </row>
    <row r="320" spans="1:12" ht="15.75">
      <c r="A320" s="72"/>
      <c r="B320" s="125" t="s">
        <v>62</v>
      </c>
      <c r="C320" s="93"/>
      <c r="K320" s="102"/>
      <c r="L320" s="102"/>
    </row>
    <row r="321" spans="1:12" ht="15.75">
      <c r="A321" s="125" t="s">
        <v>61</v>
      </c>
      <c r="C321" s="93"/>
      <c r="K321" s="102"/>
      <c r="L321" s="102"/>
    </row>
    <row r="322" spans="1:12" ht="16.5" thickBot="1">
      <c r="A322" s="130"/>
      <c r="B322" s="94"/>
      <c r="C322" s="93"/>
      <c r="K322" s="102"/>
      <c r="L322" s="102"/>
    </row>
    <row r="323" spans="1:12" ht="16.5" thickBot="1">
      <c r="A323" s="1"/>
      <c r="B323" s="109" t="s">
        <v>14</v>
      </c>
      <c r="C323" s="110" t="s">
        <v>0</v>
      </c>
      <c r="D323" s="110" t="s">
        <v>54</v>
      </c>
      <c r="E323" s="110" t="s">
        <v>1</v>
      </c>
      <c r="F323" s="111"/>
      <c r="G323" s="112" t="s">
        <v>5</v>
      </c>
      <c r="H323" s="113"/>
      <c r="K323" s="102"/>
      <c r="L323" s="102"/>
    </row>
    <row r="324" spans="1:12" ht="15.75">
      <c r="A324" s="3" t="s">
        <v>2</v>
      </c>
      <c r="B324" s="21" t="s">
        <v>12</v>
      </c>
      <c r="C324" s="21" t="s">
        <v>493</v>
      </c>
      <c r="D324" s="21" t="s">
        <v>55</v>
      </c>
      <c r="E324" s="21" t="s">
        <v>516</v>
      </c>
      <c r="F324" s="3" t="s">
        <v>517</v>
      </c>
      <c r="G324" s="3" t="s">
        <v>540</v>
      </c>
      <c r="H324" s="3" t="s">
        <v>542</v>
      </c>
      <c r="K324" s="102"/>
      <c r="L324" s="102"/>
    </row>
    <row r="325" spans="1:12" ht="16.5" thickBot="1">
      <c r="A325" s="4"/>
      <c r="B325" s="19" t="s">
        <v>13</v>
      </c>
      <c r="C325" s="98"/>
      <c r="D325" s="115" t="s">
        <v>516</v>
      </c>
      <c r="E325" s="114"/>
      <c r="F325" s="30"/>
      <c r="G325" s="114"/>
      <c r="H325" s="114"/>
      <c r="K325" s="102"/>
      <c r="L325" s="102"/>
    </row>
    <row r="326" spans="1:12" ht="15.75">
      <c r="A326" s="1"/>
      <c r="B326" s="1"/>
      <c r="C326" s="1"/>
      <c r="D326" s="1"/>
      <c r="E326" s="1"/>
      <c r="F326" s="1"/>
      <c r="G326" s="1"/>
      <c r="H326" s="1"/>
      <c r="L326" s="102"/>
    </row>
    <row r="327" spans="1:9" ht="39" thickBot="1">
      <c r="A327" s="127" t="s">
        <v>44</v>
      </c>
      <c r="B327" s="107" t="s">
        <v>11</v>
      </c>
      <c r="C327" s="6">
        <f>C331*0.13</f>
        <v>7669.543751999999</v>
      </c>
      <c r="D327" s="6">
        <f>D331*0.13</f>
        <v>6845.8071396000005</v>
      </c>
      <c r="E327" s="6">
        <f>E329*0.13</f>
        <v>68.45807139600001</v>
      </c>
      <c r="F327" s="6">
        <f>F329*0.13</f>
        <v>70.914059112</v>
      </c>
      <c r="G327" s="6">
        <f>G329*0.13</f>
        <v>72.85692960000002</v>
      </c>
      <c r="H327" s="6">
        <f>H329*0.13</f>
        <v>74.465700192</v>
      </c>
      <c r="I327" s="131"/>
    </row>
    <row r="328" spans="1:8" ht="13.5" thickBot="1">
      <c r="A328" s="136" t="s">
        <v>59</v>
      </c>
      <c r="B328" s="174" t="s">
        <v>15</v>
      </c>
      <c r="C328" s="13"/>
      <c r="D328" s="13">
        <f>D327/C327*100</f>
        <v>89.25963995987127</v>
      </c>
      <c r="E328" s="13">
        <f>E327/C327*100</f>
        <v>0.8925963995987126</v>
      </c>
      <c r="F328" s="13">
        <f>F327/E327*100</f>
        <v>103.58757947151796</v>
      </c>
      <c r="G328" s="13">
        <f>G327/F327*100</f>
        <v>102.73975360080783</v>
      </c>
      <c r="H328" s="13">
        <f>H327/G327*100</f>
        <v>102.20812296212931</v>
      </c>
    </row>
    <row r="329" spans="1:8" ht="26.25" thickBot="1">
      <c r="A329" s="127" t="s">
        <v>43</v>
      </c>
      <c r="B329" s="107" t="s">
        <v>11</v>
      </c>
      <c r="C329" s="135">
        <f>C327/0.13</f>
        <v>58996.49039999999</v>
      </c>
      <c r="D329" s="12"/>
      <c r="E329" s="133">
        <f>E331/C333</f>
        <v>526.6005492</v>
      </c>
      <c r="F329" s="133">
        <f>F331/$E333*100</f>
        <v>545.4927624000001</v>
      </c>
      <c r="G329" s="133">
        <f>G331/$E333*100</f>
        <v>560.4379200000001</v>
      </c>
      <c r="H329" s="133">
        <f>H331/$E333*100</f>
        <v>572.8130784</v>
      </c>
    </row>
    <row r="330" spans="1:8" ht="13.5" thickBot="1">
      <c r="A330" s="136" t="s">
        <v>59</v>
      </c>
      <c r="B330" s="174" t="s">
        <v>15</v>
      </c>
      <c r="C330" s="117"/>
      <c r="D330" s="13">
        <f>D329/C329*100</f>
        <v>0</v>
      </c>
      <c r="E330" s="13">
        <f>E329/C329*100</f>
        <v>0.8925963995987126</v>
      </c>
      <c r="F330" s="13">
        <f>F329/E329*100</f>
        <v>103.58757947151796</v>
      </c>
      <c r="G330" s="13">
        <f>G329/F329*100</f>
        <v>102.7397536008078</v>
      </c>
      <c r="H330" s="13">
        <f>H329/G329*100</f>
        <v>102.20812296212931</v>
      </c>
    </row>
    <row r="331" spans="1:8" ht="13.5" thickBot="1">
      <c r="A331" s="137" t="s">
        <v>42</v>
      </c>
      <c r="B331" s="107" t="s">
        <v>11</v>
      </c>
      <c r="C331" s="55">
        <f>D308</f>
        <v>58996.49039999999</v>
      </c>
      <c r="D331" s="55">
        <f>F308</f>
        <v>52660.05492</v>
      </c>
      <c r="E331" s="55">
        <f>G310</f>
        <v>52660.05492</v>
      </c>
      <c r="F331" s="55">
        <f>H310</f>
        <v>54549.27624000001</v>
      </c>
      <c r="G331" s="55">
        <f>I308</f>
        <v>56043.792</v>
      </c>
      <c r="H331" s="171">
        <f>J310</f>
        <v>57281.30784</v>
      </c>
    </row>
    <row r="332" spans="1:8" ht="13.5" thickBot="1">
      <c r="A332" s="138" t="s">
        <v>59</v>
      </c>
      <c r="B332" s="174" t="s">
        <v>15</v>
      </c>
      <c r="C332" s="118"/>
      <c r="D332" s="13">
        <f>D331/C331*100</f>
        <v>89.25963995987127</v>
      </c>
      <c r="E332" s="13">
        <f>E331/C331*100</f>
        <v>89.25963995987127</v>
      </c>
      <c r="F332" s="13">
        <f>F331/E331*100</f>
        <v>103.58757947151796</v>
      </c>
      <c r="G332" s="13">
        <f>G331/F331*100</f>
        <v>102.7397536008078</v>
      </c>
      <c r="H332" s="13">
        <f>H331/G331*100</f>
        <v>102.20812296212934</v>
      </c>
    </row>
    <row r="333" spans="1:8" ht="51.75" thickBot="1">
      <c r="A333" s="139" t="s">
        <v>52</v>
      </c>
      <c r="B333" s="107" t="s">
        <v>15</v>
      </c>
      <c r="C333" s="134">
        <f aca="true" t="shared" si="56" ref="C333:H333">C331/C$329*100</f>
        <v>100</v>
      </c>
      <c r="D333" s="134" t="e">
        <f t="shared" si="56"/>
        <v>#DIV/0!</v>
      </c>
      <c r="E333" s="134">
        <f t="shared" si="56"/>
        <v>10000</v>
      </c>
      <c r="F333" s="134">
        <f t="shared" si="56"/>
        <v>10000</v>
      </c>
      <c r="G333" s="134">
        <f t="shared" si="56"/>
        <v>9999.999999999998</v>
      </c>
      <c r="H333" s="55">
        <f t="shared" si="56"/>
        <v>10000</v>
      </c>
    </row>
    <row r="334" spans="1:8" ht="12.75">
      <c r="A334" s="1"/>
      <c r="B334" s="108"/>
      <c r="C334" s="1"/>
      <c r="D334" s="1"/>
      <c r="E334" s="1"/>
      <c r="F334" s="1"/>
      <c r="G334" s="1"/>
      <c r="H334" s="1"/>
    </row>
    <row r="335" spans="1:11" ht="120" customHeight="1" thickBot="1">
      <c r="A335" s="126" t="s">
        <v>53</v>
      </c>
      <c r="B335" s="107" t="s">
        <v>11</v>
      </c>
      <c r="C335" s="6">
        <f aca="true" t="shared" si="57" ref="C335:H335">C329-C331</f>
        <v>0</v>
      </c>
      <c r="D335" s="6">
        <f t="shared" si="57"/>
        <v>-52660.05492</v>
      </c>
      <c r="E335" s="6">
        <f t="shared" si="57"/>
        <v>-52133.454370800006</v>
      </c>
      <c r="F335" s="6">
        <f t="shared" si="57"/>
        <v>-54003.78347760001</v>
      </c>
      <c r="G335" s="6">
        <f t="shared" si="57"/>
        <v>-55483.354080000005</v>
      </c>
      <c r="H335" s="6">
        <f t="shared" si="57"/>
        <v>-56708.4947616</v>
      </c>
      <c r="K335" s="116"/>
    </row>
    <row r="336" spans="1:8" ht="13.5" thickBot="1">
      <c r="A336" s="138" t="s">
        <v>59</v>
      </c>
      <c r="B336" s="174" t="s">
        <v>15</v>
      </c>
      <c r="C336" s="13"/>
      <c r="D336" s="13" t="e">
        <f>D335/C335*100</f>
        <v>#DIV/0!</v>
      </c>
      <c r="E336" s="13" t="e">
        <f>E335/C335*100</f>
        <v>#DIV/0!</v>
      </c>
      <c r="F336" s="13">
        <f>F335/E335*100</f>
        <v>103.58757947151796</v>
      </c>
      <c r="G336" s="13">
        <f>G335/F335*100</f>
        <v>102.7397536008078</v>
      </c>
      <c r="H336" s="13">
        <f>H335/G335*100</f>
        <v>102.20812296212931</v>
      </c>
    </row>
    <row r="337" spans="1:8" ht="51.75" thickBot="1">
      <c r="A337" s="139" t="s">
        <v>51</v>
      </c>
      <c r="B337" s="107" t="s">
        <v>15</v>
      </c>
      <c r="C337" s="55">
        <f aca="true" t="shared" si="58" ref="C337:H337">C335/C329*100</f>
        <v>0</v>
      </c>
      <c r="D337" s="55" t="e">
        <f t="shared" si="58"/>
        <v>#DIV/0!</v>
      </c>
      <c r="E337" s="55">
        <f t="shared" si="58"/>
        <v>-9900</v>
      </c>
      <c r="F337" s="55">
        <f t="shared" si="58"/>
        <v>-9900</v>
      </c>
      <c r="G337" s="55">
        <f t="shared" si="58"/>
        <v>-9900</v>
      </c>
      <c r="H337" s="55">
        <f t="shared" si="58"/>
        <v>-9900</v>
      </c>
    </row>
    <row r="339" ht="12.75">
      <c r="A339" s="119" t="s">
        <v>60</v>
      </c>
    </row>
    <row r="340" spans="1:8" ht="81.75" customHeight="1">
      <c r="A340" s="214" t="s">
        <v>562</v>
      </c>
      <c r="B340" s="214"/>
      <c r="C340" s="214"/>
      <c r="D340" s="209"/>
      <c r="E340" s="209"/>
      <c r="F340" s="209"/>
      <c r="G340" s="213" t="s">
        <v>563</v>
      </c>
      <c r="H340" s="213"/>
    </row>
    <row r="341" ht="12.75">
      <c r="A341" s="119"/>
    </row>
    <row r="342" spans="1:10" ht="15.75">
      <c r="A342" s="128"/>
      <c r="I342" s="101"/>
      <c r="J342" s="101"/>
    </row>
    <row r="343" spans="1:10" ht="15.75">
      <c r="A343" s="165"/>
      <c r="B343" s="166"/>
      <c r="C343" s="167"/>
      <c r="D343" s="141"/>
      <c r="E343" s="141"/>
      <c r="F343" s="141"/>
      <c r="G343" s="131"/>
      <c r="H343" s="131"/>
      <c r="I343" s="101"/>
      <c r="J343" s="101"/>
    </row>
    <row r="344" spans="1:10" ht="15.75">
      <c r="A344" s="165"/>
      <c r="B344" s="166"/>
      <c r="C344" s="167"/>
      <c r="D344" s="141"/>
      <c r="E344" s="141"/>
      <c r="F344" s="141"/>
      <c r="G344" s="141"/>
      <c r="H344" s="141"/>
      <c r="I344" s="141"/>
      <c r="J344" s="101"/>
    </row>
    <row r="345" spans="1:10" ht="15.75">
      <c r="A345" s="165"/>
      <c r="B345" s="166"/>
      <c r="C345" s="167"/>
      <c r="D345" s="141"/>
      <c r="E345" s="141"/>
      <c r="F345" s="141"/>
      <c r="G345" s="141"/>
      <c r="H345" s="141"/>
      <c r="I345" s="141"/>
      <c r="J345" s="101"/>
    </row>
    <row r="346" spans="1:10" ht="15.75">
      <c r="A346" s="165"/>
      <c r="B346" s="166"/>
      <c r="C346" s="141"/>
      <c r="D346" s="141"/>
      <c r="E346" s="141"/>
      <c r="F346" s="141"/>
      <c r="G346" s="141"/>
      <c r="H346" s="141"/>
      <c r="I346" s="141"/>
      <c r="J346" s="101"/>
    </row>
    <row r="347" spans="1:9" ht="15.75">
      <c r="A347" s="165"/>
      <c r="B347" s="166"/>
      <c r="C347" s="167"/>
      <c r="D347" s="141"/>
      <c r="E347" s="141"/>
      <c r="F347" s="141"/>
      <c r="G347" s="141"/>
      <c r="H347" s="141"/>
      <c r="I347" s="131"/>
    </row>
    <row r="348" spans="1:9" ht="15.75">
      <c r="A348" s="131"/>
      <c r="B348" s="131"/>
      <c r="C348" s="131"/>
      <c r="D348" s="131"/>
      <c r="E348" s="131"/>
      <c r="F348" s="131"/>
      <c r="G348" s="141"/>
      <c r="H348" s="141"/>
      <c r="I348" s="131"/>
    </row>
    <row r="349" spans="1:8" ht="12.75">
      <c r="A349" s="131"/>
      <c r="B349" s="131"/>
      <c r="C349" s="131"/>
      <c r="D349" s="131"/>
      <c r="E349" s="131"/>
      <c r="F349" s="131"/>
      <c r="G349" s="131"/>
      <c r="H349" s="131"/>
    </row>
    <row r="350" spans="1:8" ht="12.75">
      <c r="A350" s="131"/>
      <c r="B350" s="131"/>
      <c r="C350" s="131"/>
      <c r="D350" s="131"/>
      <c r="E350" s="131"/>
      <c r="F350" s="131"/>
      <c r="G350" s="131"/>
      <c r="H350" s="131"/>
    </row>
  </sheetData>
  <sheetProtection/>
  <mergeCells count="4">
    <mergeCell ref="B4:G4"/>
    <mergeCell ref="A1:K1"/>
    <mergeCell ref="G340:H340"/>
    <mergeCell ref="A340:C340"/>
  </mergeCells>
  <printOptions/>
  <pageMargins left="0" right="0" top="0.7874015748031497" bottom="0.7874015748031497" header="0.5118110236220472" footer="0.5118110236220472"/>
  <pageSetup horizontalDpi="600" verticalDpi="600" orientation="portrait" paperSize="9" scale="62" r:id="rId1"/>
  <rowBreaks count="4" manualBreakCount="4">
    <brk id="62" max="9" man="1"/>
    <brk id="118" max="9" man="1"/>
    <brk id="180" max="9" man="1"/>
    <brk id="316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B526"/>
  <sheetViews>
    <sheetView zoomScalePageLayoutView="0" workbookViewId="0" topLeftCell="A535">
      <selection activeCell="E21" sqref="E21"/>
    </sheetView>
  </sheetViews>
  <sheetFormatPr defaultColWidth="9.00390625" defaultRowHeight="12.75"/>
  <cols>
    <col min="1" max="1" width="56.25390625" style="145" customWidth="1"/>
    <col min="2" max="16384" width="9.125" style="145" customWidth="1"/>
  </cols>
  <sheetData>
    <row r="1" ht="15.75">
      <c r="A1" s="143"/>
    </row>
    <row r="2" ht="15.75">
      <c r="A2" s="144" t="s">
        <v>481</v>
      </c>
    </row>
    <row r="3" ht="15.75">
      <c r="A3" s="146" t="s">
        <v>480</v>
      </c>
    </row>
    <row r="5" ht="15.75" thickBot="1"/>
    <row r="6" ht="15">
      <c r="A6" s="147"/>
    </row>
    <row r="7" ht="15">
      <c r="A7" s="148"/>
    </row>
    <row r="8" ht="15">
      <c r="A8" s="149"/>
    </row>
    <row r="9" ht="15.75" thickBot="1">
      <c r="A9" s="150"/>
    </row>
    <row r="10" ht="15">
      <c r="A10" s="151"/>
    </row>
    <row r="11" ht="15">
      <c r="A11" s="152" t="s">
        <v>64</v>
      </c>
    </row>
    <row r="12" ht="15">
      <c r="A12" s="153"/>
    </row>
    <row r="13" ht="15">
      <c r="A13" s="153" t="s">
        <v>65</v>
      </c>
    </row>
    <row r="14" ht="15">
      <c r="A14" s="154" t="s">
        <v>66</v>
      </c>
    </row>
    <row r="15" ht="15">
      <c r="A15" s="154" t="s">
        <v>67</v>
      </c>
    </row>
    <row r="16" ht="15">
      <c r="A16" s="154" t="s">
        <v>68</v>
      </c>
    </row>
    <row r="17" ht="15">
      <c r="A17" s="154" t="s">
        <v>69</v>
      </c>
    </row>
    <row r="18" ht="15">
      <c r="A18" s="154" t="s">
        <v>70</v>
      </c>
    </row>
    <row r="19" ht="15">
      <c r="A19" s="154" t="s">
        <v>71</v>
      </c>
    </row>
    <row r="20" ht="15">
      <c r="A20" s="154" t="s">
        <v>72</v>
      </c>
    </row>
    <row r="21" ht="15">
      <c r="A21" s="154" t="s">
        <v>73</v>
      </c>
    </row>
    <row r="22" ht="15">
      <c r="A22" s="154" t="s">
        <v>74</v>
      </c>
    </row>
    <row r="23" ht="15">
      <c r="A23" s="154" t="s">
        <v>75</v>
      </c>
    </row>
    <row r="24" ht="15">
      <c r="A24" s="154" t="s">
        <v>76</v>
      </c>
    </row>
    <row r="25" ht="15">
      <c r="A25" s="154" t="s">
        <v>77</v>
      </c>
    </row>
    <row r="26" ht="15">
      <c r="A26" s="155"/>
    </row>
    <row r="27" ht="15">
      <c r="A27" s="156" t="s">
        <v>78</v>
      </c>
    </row>
    <row r="28" ht="15">
      <c r="A28" s="153" t="s">
        <v>79</v>
      </c>
    </row>
    <row r="29" ht="15">
      <c r="A29" s="157" t="s">
        <v>80</v>
      </c>
    </row>
    <row r="30" ht="15">
      <c r="A30" s="158" t="s">
        <v>81</v>
      </c>
    </row>
    <row r="31" ht="15">
      <c r="A31" s="158" t="s">
        <v>82</v>
      </c>
    </row>
    <row r="32" ht="15">
      <c r="A32" s="158" t="s">
        <v>83</v>
      </c>
    </row>
    <row r="33" ht="15">
      <c r="A33" s="158" t="s">
        <v>84</v>
      </c>
    </row>
    <row r="34" ht="15">
      <c r="A34" s="158" t="s">
        <v>85</v>
      </c>
    </row>
    <row r="35" ht="15">
      <c r="A35" s="158" t="s">
        <v>86</v>
      </c>
    </row>
    <row r="36" ht="15">
      <c r="A36" s="158" t="s">
        <v>87</v>
      </c>
    </row>
    <row r="37" ht="15">
      <c r="A37" s="158" t="s">
        <v>88</v>
      </c>
    </row>
    <row r="38" ht="15">
      <c r="A38" s="158" t="s">
        <v>89</v>
      </c>
    </row>
    <row r="39" ht="15">
      <c r="A39" s="158" t="s">
        <v>90</v>
      </c>
    </row>
    <row r="40" ht="15">
      <c r="A40" s="158" t="s">
        <v>91</v>
      </c>
    </row>
    <row r="41" ht="15">
      <c r="A41" s="158" t="s">
        <v>92</v>
      </c>
    </row>
    <row r="42" ht="15">
      <c r="A42" s="158" t="s">
        <v>93</v>
      </c>
    </row>
    <row r="43" ht="15">
      <c r="A43" s="158" t="s">
        <v>94</v>
      </c>
    </row>
    <row r="44" ht="15">
      <c r="A44" s="158" t="s">
        <v>95</v>
      </c>
    </row>
    <row r="45" ht="15">
      <c r="A45" s="158" t="s">
        <v>96</v>
      </c>
    </row>
    <row r="46" ht="15">
      <c r="A46" s="158" t="s">
        <v>97</v>
      </c>
    </row>
    <row r="47" ht="15">
      <c r="A47" s="158" t="s">
        <v>98</v>
      </c>
    </row>
    <row r="48" ht="15">
      <c r="A48" s="153" t="s">
        <v>99</v>
      </c>
    </row>
    <row r="49" ht="15">
      <c r="A49" s="157" t="s">
        <v>80</v>
      </c>
    </row>
    <row r="50" ht="15">
      <c r="A50" s="158" t="s">
        <v>506</v>
      </c>
    </row>
    <row r="51" ht="15">
      <c r="A51" s="158" t="s">
        <v>100</v>
      </c>
    </row>
    <row r="52" ht="15">
      <c r="A52" s="158" t="s">
        <v>101</v>
      </c>
    </row>
    <row r="53" ht="15">
      <c r="A53" s="158" t="s">
        <v>102</v>
      </c>
    </row>
    <row r="54" ht="15">
      <c r="A54" s="158" t="s">
        <v>103</v>
      </c>
    </row>
    <row r="55" ht="15">
      <c r="A55" s="158" t="s">
        <v>104</v>
      </c>
    </row>
    <row r="56" ht="15">
      <c r="A56" s="158" t="s">
        <v>105</v>
      </c>
    </row>
    <row r="57" ht="15">
      <c r="A57" s="158" t="s">
        <v>106</v>
      </c>
    </row>
    <row r="58" ht="15">
      <c r="A58" s="158" t="s">
        <v>107</v>
      </c>
    </row>
    <row r="59" ht="15">
      <c r="A59" s="158" t="s">
        <v>108</v>
      </c>
    </row>
    <row r="60" ht="15">
      <c r="A60" s="158" t="s">
        <v>109</v>
      </c>
    </row>
    <row r="61" ht="15">
      <c r="A61" s="153" t="s">
        <v>110</v>
      </c>
    </row>
    <row r="62" ht="15">
      <c r="A62" s="157" t="s">
        <v>111</v>
      </c>
    </row>
    <row r="63" ht="15">
      <c r="A63" s="158" t="s">
        <v>112</v>
      </c>
    </row>
    <row r="64" ht="15">
      <c r="A64" s="158" t="s">
        <v>113</v>
      </c>
    </row>
    <row r="65" ht="15">
      <c r="A65" s="158" t="s">
        <v>114</v>
      </c>
    </row>
    <row r="66" ht="15">
      <c r="A66" s="158" t="s">
        <v>115</v>
      </c>
    </row>
    <row r="67" ht="15">
      <c r="A67" s="158" t="s">
        <v>197</v>
      </c>
    </row>
    <row r="68" ht="15">
      <c r="A68" s="153" t="s">
        <v>116</v>
      </c>
    </row>
    <row r="69" ht="15">
      <c r="A69" s="157" t="s">
        <v>111</v>
      </c>
    </row>
    <row r="70" ht="15">
      <c r="A70" s="158" t="s">
        <v>117</v>
      </c>
    </row>
    <row r="71" ht="15">
      <c r="A71" s="158" t="s">
        <v>118</v>
      </c>
    </row>
    <row r="72" ht="15">
      <c r="A72" s="158" t="s">
        <v>119</v>
      </c>
    </row>
    <row r="73" ht="15">
      <c r="A73" s="158" t="s">
        <v>120</v>
      </c>
    </row>
    <row r="74" ht="15">
      <c r="A74" s="158" t="s">
        <v>121</v>
      </c>
    </row>
    <row r="75" spans="1:2" ht="15">
      <c r="A75" s="158" t="s">
        <v>485</v>
      </c>
      <c r="B75" s="168"/>
    </row>
    <row r="76" ht="15">
      <c r="A76" s="158" t="s">
        <v>122</v>
      </c>
    </row>
    <row r="77" ht="15">
      <c r="A77" s="158" t="s">
        <v>123</v>
      </c>
    </row>
    <row r="78" ht="15">
      <c r="A78" s="158" t="s">
        <v>124</v>
      </c>
    </row>
    <row r="79" ht="15">
      <c r="A79" s="158" t="s">
        <v>125</v>
      </c>
    </row>
    <row r="80" ht="15">
      <c r="A80" s="158" t="s">
        <v>126</v>
      </c>
    </row>
    <row r="81" ht="15">
      <c r="A81" s="158" t="s">
        <v>127</v>
      </c>
    </row>
    <row r="82" ht="15">
      <c r="A82" s="153" t="s">
        <v>128</v>
      </c>
    </row>
    <row r="83" ht="15">
      <c r="A83" s="157" t="s">
        <v>111</v>
      </c>
    </row>
    <row r="84" ht="15">
      <c r="A84" s="158" t="s">
        <v>129</v>
      </c>
    </row>
    <row r="85" ht="15">
      <c r="A85" s="158" t="s">
        <v>130</v>
      </c>
    </row>
    <row r="86" ht="15">
      <c r="A86" s="158" t="s">
        <v>131</v>
      </c>
    </row>
    <row r="87" ht="15">
      <c r="A87" s="158" t="s">
        <v>132</v>
      </c>
    </row>
    <row r="88" ht="15">
      <c r="A88" s="158" t="s">
        <v>133</v>
      </c>
    </row>
    <row r="89" ht="15">
      <c r="A89" s="158" t="s">
        <v>134</v>
      </c>
    </row>
    <row r="90" ht="15">
      <c r="A90" s="158" t="s">
        <v>135</v>
      </c>
    </row>
    <row r="91" ht="15">
      <c r="A91" s="153" t="s">
        <v>136</v>
      </c>
    </row>
    <row r="92" ht="15">
      <c r="A92" s="157" t="s">
        <v>111</v>
      </c>
    </row>
    <row r="93" ht="15">
      <c r="A93" s="158" t="s">
        <v>137</v>
      </c>
    </row>
    <row r="94" ht="15">
      <c r="A94" s="158" t="s">
        <v>138</v>
      </c>
    </row>
    <row r="95" ht="15">
      <c r="A95" s="158" t="s">
        <v>139</v>
      </c>
    </row>
    <row r="96" ht="15">
      <c r="A96" s="158" t="s">
        <v>140</v>
      </c>
    </row>
    <row r="97" ht="15">
      <c r="A97" s="158" t="s">
        <v>141</v>
      </c>
    </row>
    <row r="98" ht="15">
      <c r="A98" s="158" t="s">
        <v>142</v>
      </c>
    </row>
    <row r="99" ht="15">
      <c r="A99" s="158" t="s">
        <v>143</v>
      </c>
    </row>
    <row r="100" ht="15">
      <c r="A100" s="158" t="s">
        <v>144</v>
      </c>
    </row>
    <row r="101" ht="15">
      <c r="A101" s="158" t="s">
        <v>145</v>
      </c>
    </row>
    <row r="102" ht="15">
      <c r="A102" s="158" t="s">
        <v>146</v>
      </c>
    </row>
    <row r="103" ht="15">
      <c r="A103" s="153" t="s">
        <v>147</v>
      </c>
    </row>
    <row r="104" ht="15">
      <c r="A104" s="157" t="s">
        <v>111</v>
      </c>
    </row>
    <row r="105" ht="15">
      <c r="A105" s="158" t="s">
        <v>148</v>
      </c>
    </row>
    <row r="106" ht="15">
      <c r="A106" s="158" t="s">
        <v>149</v>
      </c>
    </row>
    <row r="107" ht="15">
      <c r="A107" s="158" t="s">
        <v>150</v>
      </c>
    </row>
    <row r="108" ht="15">
      <c r="A108" s="158" t="s">
        <v>151</v>
      </c>
    </row>
    <row r="109" ht="15">
      <c r="A109" s="153" t="s">
        <v>152</v>
      </c>
    </row>
    <row r="110" ht="15">
      <c r="A110" s="157" t="s">
        <v>111</v>
      </c>
    </row>
    <row r="111" ht="15">
      <c r="A111" s="158" t="s">
        <v>153</v>
      </c>
    </row>
    <row r="112" ht="15">
      <c r="A112" s="158" t="s">
        <v>154</v>
      </c>
    </row>
    <row r="113" spans="1:2" ht="15">
      <c r="A113" s="158" t="s">
        <v>486</v>
      </c>
      <c r="B113" s="168"/>
    </row>
    <row r="114" ht="15">
      <c r="A114" s="158" t="s">
        <v>155</v>
      </c>
    </row>
    <row r="115" ht="15">
      <c r="A115" s="158" t="s">
        <v>156</v>
      </c>
    </row>
    <row r="116" ht="15">
      <c r="A116" s="158" t="s">
        <v>157</v>
      </c>
    </row>
    <row r="117" ht="15">
      <c r="A117" s="158" t="s">
        <v>158</v>
      </c>
    </row>
    <row r="118" ht="15">
      <c r="A118" s="153" t="s">
        <v>159</v>
      </c>
    </row>
    <row r="119" ht="15">
      <c r="A119" s="157" t="s">
        <v>111</v>
      </c>
    </row>
    <row r="120" ht="15">
      <c r="A120" s="158" t="s">
        <v>160</v>
      </c>
    </row>
    <row r="121" ht="15">
      <c r="A121" s="158" t="s">
        <v>161</v>
      </c>
    </row>
    <row r="122" ht="15">
      <c r="A122" s="158" t="s">
        <v>162</v>
      </c>
    </row>
    <row r="123" ht="15">
      <c r="A123" s="158" t="s">
        <v>163</v>
      </c>
    </row>
    <row r="124" ht="15">
      <c r="A124" s="158" t="s">
        <v>164</v>
      </c>
    </row>
    <row r="125" ht="15">
      <c r="A125" s="158" t="s">
        <v>165</v>
      </c>
    </row>
    <row r="126" ht="15">
      <c r="A126" s="158" t="s">
        <v>166</v>
      </c>
    </row>
    <row r="127" ht="15">
      <c r="A127" s="158" t="s">
        <v>167</v>
      </c>
    </row>
    <row r="128" ht="15">
      <c r="A128" s="158" t="s">
        <v>168</v>
      </c>
    </row>
    <row r="129" ht="15">
      <c r="A129" s="158" t="s">
        <v>169</v>
      </c>
    </row>
    <row r="130" ht="15">
      <c r="A130" s="158" t="s">
        <v>170</v>
      </c>
    </row>
    <row r="131" ht="15">
      <c r="A131" s="158" t="s">
        <v>171</v>
      </c>
    </row>
    <row r="132" ht="15">
      <c r="A132" s="158" t="s">
        <v>172</v>
      </c>
    </row>
    <row r="133" ht="15">
      <c r="A133" s="153" t="s">
        <v>173</v>
      </c>
    </row>
    <row r="134" ht="15">
      <c r="A134" s="157" t="s">
        <v>111</v>
      </c>
    </row>
    <row r="135" spans="1:2" ht="15">
      <c r="A135" s="158" t="s">
        <v>487</v>
      </c>
      <c r="B135" s="168"/>
    </row>
    <row r="136" ht="15">
      <c r="A136" s="158" t="s">
        <v>174</v>
      </c>
    </row>
    <row r="137" ht="15">
      <c r="A137" s="158" t="s">
        <v>175</v>
      </c>
    </row>
    <row r="138" ht="15">
      <c r="A138" s="158" t="s">
        <v>121</v>
      </c>
    </row>
    <row r="139" ht="15">
      <c r="A139" s="158" t="s">
        <v>176</v>
      </c>
    </row>
    <row r="140" ht="15">
      <c r="A140" s="158" t="s">
        <v>177</v>
      </c>
    </row>
    <row r="141" ht="15">
      <c r="A141" s="158" t="s">
        <v>178</v>
      </c>
    </row>
    <row r="142" ht="15">
      <c r="A142" s="158" t="s">
        <v>179</v>
      </c>
    </row>
    <row r="143" ht="15">
      <c r="A143" s="158" t="s">
        <v>180</v>
      </c>
    </row>
    <row r="144" ht="15">
      <c r="A144" s="153" t="s">
        <v>181</v>
      </c>
    </row>
    <row r="145" ht="15">
      <c r="A145" s="157" t="s">
        <v>111</v>
      </c>
    </row>
    <row r="146" ht="15">
      <c r="A146" s="158" t="s">
        <v>182</v>
      </c>
    </row>
    <row r="147" ht="15">
      <c r="A147" s="158" t="s">
        <v>183</v>
      </c>
    </row>
    <row r="148" ht="15">
      <c r="A148" s="158" t="s">
        <v>184</v>
      </c>
    </row>
    <row r="149" ht="15">
      <c r="A149" s="158" t="s">
        <v>185</v>
      </c>
    </row>
    <row r="150" ht="15">
      <c r="A150" s="158" t="s">
        <v>186</v>
      </c>
    </row>
    <row r="151" ht="15">
      <c r="A151" s="158" t="s">
        <v>187</v>
      </c>
    </row>
    <row r="152" ht="15">
      <c r="A152" s="158" t="s">
        <v>188</v>
      </c>
    </row>
    <row r="153" ht="15">
      <c r="A153" s="158" t="s">
        <v>189</v>
      </c>
    </row>
    <row r="154" ht="15">
      <c r="A154" s="158" t="s">
        <v>190</v>
      </c>
    </row>
    <row r="155" ht="15">
      <c r="A155" s="153" t="s">
        <v>191</v>
      </c>
    </row>
    <row r="156" ht="15">
      <c r="A156" s="157" t="s">
        <v>111</v>
      </c>
    </row>
    <row r="157" ht="15">
      <c r="A157" s="158" t="s">
        <v>192</v>
      </c>
    </row>
    <row r="158" ht="15">
      <c r="A158" s="158" t="s">
        <v>193</v>
      </c>
    </row>
    <row r="159" ht="15">
      <c r="A159" s="158" t="s">
        <v>194</v>
      </c>
    </row>
    <row r="160" ht="15">
      <c r="A160" s="158" t="s">
        <v>505</v>
      </c>
    </row>
    <row r="161" ht="15">
      <c r="A161" s="158" t="s">
        <v>195</v>
      </c>
    </row>
    <row r="162" ht="15">
      <c r="A162" s="158" t="s">
        <v>196</v>
      </c>
    </row>
    <row r="163" ht="15">
      <c r="A163" s="158" t="s">
        <v>197</v>
      </c>
    </row>
    <row r="164" ht="15">
      <c r="A164" s="158" t="s">
        <v>198</v>
      </c>
    </row>
    <row r="165" ht="15">
      <c r="A165" s="158" t="s">
        <v>199</v>
      </c>
    </row>
    <row r="166" ht="15">
      <c r="A166" s="153" t="s">
        <v>200</v>
      </c>
    </row>
    <row r="167" ht="15">
      <c r="A167" s="157" t="s">
        <v>111</v>
      </c>
    </row>
    <row r="168" spans="1:2" ht="15">
      <c r="A168" s="158" t="s">
        <v>488</v>
      </c>
      <c r="B168" s="168"/>
    </row>
    <row r="169" ht="15">
      <c r="A169" s="158" t="s">
        <v>201</v>
      </c>
    </row>
    <row r="170" ht="15">
      <c r="A170" s="158" t="s">
        <v>202</v>
      </c>
    </row>
    <row r="171" ht="15">
      <c r="A171" s="158" t="s">
        <v>203</v>
      </c>
    </row>
    <row r="172" ht="15">
      <c r="A172" s="158" t="s">
        <v>204</v>
      </c>
    </row>
    <row r="173" ht="15">
      <c r="A173" s="158" t="s">
        <v>205</v>
      </c>
    </row>
    <row r="174" ht="15">
      <c r="A174" s="158" t="s">
        <v>206</v>
      </c>
    </row>
    <row r="175" ht="15">
      <c r="A175" s="158" t="s">
        <v>104</v>
      </c>
    </row>
    <row r="176" spans="1:2" ht="15">
      <c r="A176" s="158" t="s">
        <v>489</v>
      </c>
      <c r="B176" s="168"/>
    </row>
    <row r="177" ht="15">
      <c r="A177" s="158" t="s">
        <v>207</v>
      </c>
    </row>
    <row r="178" ht="15">
      <c r="A178" s="158" t="s">
        <v>208</v>
      </c>
    </row>
    <row r="179" ht="15">
      <c r="A179" s="153" t="s">
        <v>209</v>
      </c>
    </row>
    <row r="180" ht="15">
      <c r="A180" s="157" t="s">
        <v>111</v>
      </c>
    </row>
    <row r="181" ht="15">
      <c r="A181" s="159" t="s">
        <v>210</v>
      </c>
    </row>
    <row r="182" ht="15">
      <c r="A182" s="158" t="s">
        <v>211</v>
      </c>
    </row>
    <row r="183" ht="15">
      <c r="A183" s="158" t="s">
        <v>212</v>
      </c>
    </row>
    <row r="184" ht="15">
      <c r="A184" s="158" t="s">
        <v>213</v>
      </c>
    </row>
    <row r="185" ht="15">
      <c r="A185" s="158" t="s">
        <v>214</v>
      </c>
    </row>
    <row r="186" ht="15">
      <c r="A186" s="158" t="s">
        <v>215</v>
      </c>
    </row>
    <row r="187" ht="15">
      <c r="A187" s="158" t="s">
        <v>216</v>
      </c>
    </row>
    <row r="188" ht="15">
      <c r="A188" s="158" t="s">
        <v>217</v>
      </c>
    </row>
    <row r="189" ht="15">
      <c r="A189" s="153" t="s">
        <v>218</v>
      </c>
    </row>
    <row r="190" ht="15">
      <c r="A190" s="157" t="s">
        <v>219</v>
      </c>
    </row>
    <row r="191" ht="15">
      <c r="A191" s="158" t="s">
        <v>220</v>
      </c>
    </row>
    <row r="192" ht="15">
      <c r="A192" s="158" t="s">
        <v>221</v>
      </c>
    </row>
    <row r="193" ht="15">
      <c r="A193" s="158" t="s">
        <v>222</v>
      </c>
    </row>
    <row r="194" ht="15">
      <c r="A194" s="158" t="s">
        <v>504</v>
      </c>
    </row>
    <row r="195" ht="15">
      <c r="A195" s="158" t="s">
        <v>223</v>
      </c>
    </row>
    <row r="196" ht="15">
      <c r="A196" s="158" t="s">
        <v>224</v>
      </c>
    </row>
    <row r="197" ht="15">
      <c r="A197" s="158" t="s">
        <v>225</v>
      </c>
    </row>
    <row r="198" ht="15">
      <c r="A198" s="158" t="s">
        <v>226</v>
      </c>
    </row>
    <row r="199" ht="15">
      <c r="A199" s="158" t="s">
        <v>227</v>
      </c>
    </row>
    <row r="200" ht="15">
      <c r="A200" s="158" t="s">
        <v>228</v>
      </c>
    </row>
    <row r="201" ht="15">
      <c r="A201" s="158" t="s">
        <v>229</v>
      </c>
    </row>
    <row r="202" ht="15">
      <c r="A202" s="158" t="s">
        <v>230</v>
      </c>
    </row>
    <row r="203" ht="15">
      <c r="A203" s="153" t="s">
        <v>231</v>
      </c>
    </row>
    <row r="204" ht="15">
      <c r="A204" s="157" t="s">
        <v>111</v>
      </c>
    </row>
    <row r="205" ht="15">
      <c r="A205" s="158" t="s">
        <v>232</v>
      </c>
    </row>
    <row r="206" ht="15">
      <c r="A206" s="158" t="s">
        <v>233</v>
      </c>
    </row>
    <row r="207" ht="15">
      <c r="A207" s="158" t="s">
        <v>234</v>
      </c>
    </row>
    <row r="208" ht="15">
      <c r="A208" s="158" t="s">
        <v>235</v>
      </c>
    </row>
    <row r="209" ht="15">
      <c r="A209" s="158" t="s">
        <v>236</v>
      </c>
    </row>
    <row r="210" ht="15">
      <c r="A210" s="158" t="s">
        <v>237</v>
      </c>
    </row>
    <row r="211" ht="15">
      <c r="A211" s="158" t="s">
        <v>238</v>
      </c>
    </row>
    <row r="212" ht="15">
      <c r="A212" s="158" t="s">
        <v>239</v>
      </c>
    </row>
    <row r="213" ht="15">
      <c r="A213" s="158" t="s">
        <v>240</v>
      </c>
    </row>
    <row r="214" ht="15">
      <c r="A214" s="158" t="s">
        <v>241</v>
      </c>
    </row>
    <row r="215" ht="15">
      <c r="A215" s="153" t="s">
        <v>242</v>
      </c>
    </row>
    <row r="216" ht="15">
      <c r="A216" s="157" t="s">
        <v>111</v>
      </c>
    </row>
    <row r="217" ht="15">
      <c r="A217" s="158" t="s">
        <v>243</v>
      </c>
    </row>
    <row r="218" ht="15">
      <c r="A218" s="158" t="s">
        <v>244</v>
      </c>
    </row>
    <row r="219" ht="15">
      <c r="A219" s="158" t="s">
        <v>245</v>
      </c>
    </row>
    <row r="220" ht="15">
      <c r="A220" s="158" t="s">
        <v>507</v>
      </c>
    </row>
    <row r="221" ht="15">
      <c r="A221" s="158" t="s">
        <v>246</v>
      </c>
    </row>
    <row r="222" ht="15">
      <c r="A222" s="158" t="s">
        <v>247</v>
      </c>
    </row>
    <row r="223" ht="15">
      <c r="A223" s="158" t="s">
        <v>248</v>
      </c>
    </row>
    <row r="224" ht="15">
      <c r="A224" s="153" t="s">
        <v>249</v>
      </c>
    </row>
    <row r="225" ht="15">
      <c r="A225" s="157" t="s">
        <v>111</v>
      </c>
    </row>
    <row r="226" ht="15">
      <c r="A226" s="158" t="s">
        <v>250</v>
      </c>
    </row>
    <row r="227" ht="15">
      <c r="A227" s="158" t="s">
        <v>251</v>
      </c>
    </row>
    <row r="228" ht="15">
      <c r="A228" s="158" t="s">
        <v>503</v>
      </c>
    </row>
    <row r="229" ht="15">
      <c r="A229" s="158" t="s">
        <v>252</v>
      </c>
    </row>
    <row r="230" ht="15">
      <c r="A230" s="158" t="s">
        <v>253</v>
      </c>
    </row>
    <row r="231" ht="15">
      <c r="A231" s="158" t="s">
        <v>183</v>
      </c>
    </row>
    <row r="232" ht="15">
      <c r="A232" s="158" t="s">
        <v>254</v>
      </c>
    </row>
    <row r="233" ht="15">
      <c r="A233" s="158" t="s">
        <v>167</v>
      </c>
    </row>
    <row r="234" ht="15">
      <c r="A234" s="158" t="s">
        <v>508</v>
      </c>
    </row>
    <row r="235" ht="15">
      <c r="A235" s="158" t="s">
        <v>255</v>
      </c>
    </row>
    <row r="236" ht="15">
      <c r="A236" s="158" t="s">
        <v>256</v>
      </c>
    </row>
    <row r="237" ht="15">
      <c r="A237" s="158" t="s">
        <v>257</v>
      </c>
    </row>
    <row r="238" ht="15">
      <c r="A238" s="158" t="s">
        <v>258</v>
      </c>
    </row>
    <row r="239" ht="15">
      <c r="A239" s="158" t="s">
        <v>502</v>
      </c>
    </row>
    <row r="240" ht="15">
      <c r="A240" s="158" t="s">
        <v>259</v>
      </c>
    </row>
    <row r="241" ht="15">
      <c r="A241" s="153" t="s">
        <v>260</v>
      </c>
    </row>
    <row r="242" ht="15">
      <c r="A242" s="157" t="s">
        <v>111</v>
      </c>
    </row>
    <row r="243" ht="15">
      <c r="A243" s="158" t="s">
        <v>261</v>
      </c>
    </row>
    <row r="244" ht="15">
      <c r="A244" s="158" t="s">
        <v>262</v>
      </c>
    </row>
    <row r="245" ht="15">
      <c r="A245" s="158" t="s">
        <v>263</v>
      </c>
    </row>
    <row r="246" ht="15">
      <c r="A246" s="153" t="s">
        <v>264</v>
      </c>
    </row>
    <row r="247" ht="15">
      <c r="A247" s="157" t="s">
        <v>111</v>
      </c>
    </row>
    <row r="248" ht="15">
      <c r="A248" s="158" t="s">
        <v>265</v>
      </c>
    </row>
    <row r="249" ht="15">
      <c r="A249" s="158" t="s">
        <v>266</v>
      </c>
    </row>
    <row r="250" ht="15">
      <c r="A250" s="158" t="s">
        <v>267</v>
      </c>
    </row>
    <row r="251" ht="15">
      <c r="A251" s="158" t="s">
        <v>268</v>
      </c>
    </row>
    <row r="252" ht="15">
      <c r="A252" s="158" t="s">
        <v>269</v>
      </c>
    </row>
    <row r="253" ht="15">
      <c r="A253" s="158" t="s">
        <v>270</v>
      </c>
    </row>
    <row r="254" ht="15">
      <c r="A254" s="158" t="s">
        <v>271</v>
      </c>
    </row>
    <row r="255" ht="15">
      <c r="A255" s="158" t="s">
        <v>272</v>
      </c>
    </row>
    <row r="256" ht="15">
      <c r="A256" s="158" t="s">
        <v>273</v>
      </c>
    </row>
    <row r="257" ht="15">
      <c r="A257" s="153" t="s">
        <v>274</v>
      </c>
    </row>
    <row r="258" ht="15">
      <c r="A258" s="157" t="s">
        <v>111</v>
      </c>
    </row>
    <row r="259" ht="15">
      <c r="A259" s="158" t="s">
        <v>275</v>
      </c>
    </row>
    <row r="260" ht="15">
      <c r="A260" s="158" t="s">
        <v>276</v>
      </c>
    </row>
    <row r="261" ht="15">
      <c r="A261" s="158" t="s">
        <v>277</v>
      </c>
    </row>
    <row r="262" ht="15">
      <c r="A262" s="158" t="s">
        <v>278</v>
      </c>
    </row>
    <row r="263" ht="15">
      <c r="A263" s="158" t="s">
        <v>279</v>
      </c>
    </row>
    <row r="264" ht="15">
      <c r="A264" s="158" t="s">
        <v>280</v>
      </c>
    </row>
    <row r="265" ht="15">
      <c r="A265" s="158" t="s">
        <v>281</v>
      </c>
    </row>
    <row r="266" ht="15">
      <c r="A266" s="158" t="s">
        <v>282</v>
      </c>
    </row>
    <row r="267" ht="15">
      <c r="A267" s="153" t="s">
        <v>283</v>
      </c>
    </row>
    <row r="268" ht="15">
      <c r="A268" s="157" t="s">
        <v>111</v>
      </c>
    </row>
    <row r="269" ht="15">
      <c r="A269" s="158" t="s">
        <v>284</v>
      </c>
    </row>
    <row r="270" ht="15">
      <c r="A270" s="158" t="s">
        <v>285</v>
      </c>
    </row>
    <row r="271" ht="15">
      <c r="A271" s="158" t="s">
        <v>286</v>
      </c>
    </row>
    <row r="272" ht="15">
      <c r="A272" s="158" t="s">
        <v>287</v>
      </c>
    </row>
    <row r="273" ht="15">
      <c r="A273" s="158" t="s">
        <v>288</v>
      </c>
    </row>
    <row r="274" ht="15">
      <c r="A274" s="158" t="s">
        <v>289</v>
      </c>
    </row>
    <row r="275" ht="15">
      <c r="A275" s="158" t="s">
        <v>509</v>
      </c>
    </row>
    <row r="276" ht="15">
      <c r="A276" s="158" t="s">
        <v>290</v>
      </c>
    </row>
    <row r="277" ht="15">
      <c r="A277" s="158" t="s">
        <v>291</v>
      </c>
    </row>
    <row r="278" ht="15">
      <c r="A278" s="158" t="s">
        <v>292</v>
      </c>
    </row>
    <row r="279" ht="15">
      <c r="A279" s="158" t="s">
        <v>293</v>
      </c>
    </row>
    <row r="280" ht="15">
      <c r="A280" s="158" t="s">
        <v>294</v>
      </c>
    </row>
    <row r="281" ht="15">
      <c r="A281" s="158" t="s">
        <v>295</v>
      </c>
    </row>
    <row r="282" ht="15">
      <c r="A282" s="153" t="s">
        <v>296</v>
      </c>
    </row>
    <row r="283" ht="15">
      <c r="A283" s="157" t="s">
        <v>111</v>
      </c>
    </row>
    <row r="284" ht="15">
      <c r="A284" s="158" t="s">
        <v>494</v>
      </c>
    </row>
    <row r="285" ht="15">
      <c r="A285" s="158" t="s">
        <v>297</v>
      </c>
    </row>
    <row r="286" ht="15">
      <c r="A286" s="158" t="s">
        <v>298</v>
      </c>
    </row>
    <row r="287" ht="15">
      <c r="A287" s="158" t="s">
        <v>299</v>
      </c>
    </row>
    <row r="288" ht="15">
      <c r="A288" s="158" t="s">
        <v>300</v>
      </c>
    </row>
    <row r="289" ht="15">
      <c r="A289" s="158" t="s">
        <v>301</v>
      </c>
    </row>
    <row r="290" ht="15">
      <c r="A290" s="158" t="s">
        <v>302</v>
      </c>
    </row>
    <row r="291" ht="15">
      <c r="A291" s="153" t="s">
        <v>303</v>
      </c>
    </row>
    <row r="292" ht="15">
      <c r="A292" s="157" t="s">
        <v>111</v>
      </c>
    </row>
    <row r="293" ht="15">
      <c r="A293" s="158" t="s">
        <v>304</v>
      </c>
    </row>
    <row r="294" ht="15">
      <c r="A294" s="158" t="s">
        <v>305</v>
      </c>
    </row>
    <row r="295" ht="15">
      <c r="A295" s="158" t="s">
        <v>306</v>
      </c>
    </row>
    <row r="296" ht="15">
      <c r="A296" s="158" t="s">
        <v>307</v>
      </c>
    </row>
    <row r="297" ht="15">
      <c r="A297" s="158" t="s">
        <v>308</v>
      </c>
    </row>
    <row r="298" ht="15">
      <c r="A298" s="158" t="s">
        <v>309</v>
      </c>
    </row>
    <row r="299" ht="15">
      <c r="A299" s="158" t="s">
        <v>501</v>
      </c>
    </row>
    <row r="300" ht="15">
      <c r="A300" s="158" t="s">
        <v>310</v>
      </c>
    </row>
    <row r="301" ht="15">
      <c r="A301" s="158" t="s">
        <v>311</v>
      </c>
    </row>
    <row r="302" ht="15">
      <c r="A302" s="153" t="s">
        <v>312</v>
      </c>
    </row>
    <row r="303" ht="15">
      <c r="A303" s="157" t="s">
        <v>111</v>
      </c>
    </row>
    <row r="304" ht="15">
      <c r="A304" s="158" t="s">
        <v>313</v>
      </c>
    </row>
    <row r="305" ht="15">
      <c r="A305" s="158" t="s">
        <v>314</v>
      </c>
    </row>
    <row r="306" ht="15">
      <c r="A306" s="158" t="s">
        <v>315</v>
      </c>
    </row>
    <row r="307" ht="15">
      <c r="A307" s="158" t="s">
        <v>316</v>
      </c>
    </row>
    <row r="308" ht="15">
      <c r="A308" s="158" t="s">
        <v>317</v>
      </c>
    </row>
    <row r="309" ht="15">
      <c r="A309" s="158" t="s">
        <v>318</v>
      </c>
    </row>
    <row r="310" ht="15">
      <c r="A310" s="158" t="s">
        <v>319</v>
      </c>
    </row>
    <row r="311" ht="15">
      <c r="A311" s="153" t="s">
        <v>320</v>
      </c>
    </row>
    <row r="312" ht="15">
      <c r="A312" s="157" t="s">
        <v>111</v>
      </c>
    </row>
    <row r="313" ht="15">
      <c r="A313" s="158" t="s">
        <v>321</v>
      </c>
    </row>
    <row r="314" ht="15">
      <c r="A314" s="158" t="s">
        <v>322</v>
      </c>
    </row>
    <row r="315" ht="15">
      <c r="A315" s="158" t="s">
        <v>323</v>
      </c>
    </row>
    <row r="316" ht="15">
      <c r="A316" s="158" t="s">
        <v>324</v>
      </c>
    </row>
    <row r="317" ht="15">
      <c r="A317" s="158" t="s">
        <v>325</v>
      </c>
    </row>
    <row r="318" ht="15">
      <c r="A318" s="158" t="s">
        <v>326</v>
      </c>
    </row>
    <row r="319" ht="15">
      <c r="A319" s="158" t="s">
        <v>246</v>
      </c>
    </row>
    <row r="320" ht="15">
      <c r="A320" s="158" t="s">
        <v>327</v>
      </c>
    </row>
    <row r="321" ht="15">
      <c r="A321" s="158" t="s">
        <v>328</v>
      </c>
    </row>
    <row r="322" ht="15">
      <c r="A322" s="158" t="s">
        <v>329</v>
      </c>
    </row>
    <row r="323" ht="15">
      <c r="A323" s="158" t="s">
        <v>330</v>
      </c>
    </row>
    <row r="324" ht="15">
      <c r="A324" s="158" t="s">
        <v>331</v>
      </c>
    </row>
    <row r="325" ht="15">
      <c r="A325" s="158" t="s">
        <v>332</v>
      </c>
    </row>
    <row r="326" ht="15">
      <c r="A326" s="158" t="s">
        <v>333</v>
      </c>
    </row>
    <row r="327" ht="15">
      <c r="A327" s="158" t="s">
        <v>334</v>
      </c>
    </row>
    <row r="328" ht="15">
      <c r="A328" s="158" t="s">
        <v>335</v>
      </c>
    </row>
    <row r="329" ht="15">
      <c r="A329" s="158" t="s">
        <v>336</v>
      </c>
    </row>
    <row r="330" ht="15">
      <c r="A330" s="158" t="s">
        <v>337</v>
      </c>
    </row>
    <row r="331" ht="15">
      <c r="A331" s="153" t="s">
        <v>338</v>
      </c>
    </row>
    <row r="332" ht="15">
      <c r="A332" s="157" t="s">
        <v>111</v>
      </c>
    </row>
    <row r="333" ht="15">
      <c r="A333" s="158" t="s">
        <v>81</v>
      </c>
    </row>
    <row r="334" ht="15">
      <c r="A334" s="158" t="s">
        <v>275</v>
      </c>
    </row>
    <row r="335" ht="15">
      <c r="A335" s="158" t="s">
        <v>339</v>
      </c>
    </row>
    <row r="336" ht="15">
      <c r="A336" s="158" t="s">
        <v>340</v>
      </c>
    </row>
    <row r="337" ht="15">
      <c r="A337" s="158" t="s">
        <v>341</v>
      </c>
    </row>
    <row r="338" ht="15">
      <c r="A338" s="158" t="s">
        <v>342</v>
      </c>
    </row>
    <row r="339" ht="15">
      <c r="A339" s="158" t="s">
        <v>343</v>
      </c>
    </row>
    <row r="340" ht="15">
      <c r="A340" s="153" t="s">
        <v>344</v>
      </c>
    </row>
    <row r="341" ht="15">
      <c r="A341" s="157" t="s">
        <v>111</v>
      </c>
    </row>
    <row r="342" ht="15">
      <c r="A342" s="158" t="s">
        <v>275</v>
      </c>
    </row>
    <row r="343" ht="15">
      <c r="A343" s="158" t="s">
        <v>345</v>
      </c>
    </row>
    <row r="344" ht="15">
      <c r="A344" s="158" t="s">
        <v>346</v>
      </c>
    </row>
    <row r="345" ht="15">
      <c r="A345" s="158" t="s">
        <v>510</v>
      </c>
    </row>
    <row r="346" ht="15">
      <c r="A346" s="158" t="s">
        <v>347</v>
      </c>
    </row>
    <row r="347" ht="15">
      <c r="A347" s="158" t="s">
        <v>348</v>
      </c>
    </row>
    <row r="348" ht="15">
      <c r="A348" s="158" t="s">
        <v>349</v>
      </c>
    </row>
    <row r="349" ht="15">
      <c r="A349" s="158" t="s">
        <v>350</v>
      </c>
    </row>
    <row r="350" ht="15">
      <c r="A350" s="158" t="s">
        <v>351</v>
      </c>
    </row>
    <row r="351" ht="15">
      <c r="A351" s="158" t="s">
        <v>352</v>
      </c>
    </row>
    <row r="352" ht="15">
      <c r="A352" s="158" t="s">
        <v>353</v>
      </c>
    </row>
    <row r="353" ht="15">
      <c r="A353" s="158" t="s">
        <v>354</v>
      </c>
    </row>
    <row r="354" ht="15">
      <c r="A354" s="153" t="s">
        <v>355</v>
      </c>
    </row>
    <row r="355" ht="15">
      <c r="A355" s="157" t="s">
        <v>111</v>
      </c>
    </row>
    <row r="356" ht="15">
      <c r="A356" s="158" t="s">
        <v>356</v>
      </c>
    </row>
    <row r="357" ht="15">
      <c r="A357" s="158" t="s">
        <v>357</v>
      </c>
    </row>
    <row r="358" ht="15">
      <c r="A358" s="158" t="s">
        <v>358</v>
      </c>
    </row>
    <row r="359" ht="15">
      <c r="A359" s="158" t="s">
        <v>359</v>
      </c>
    </row>
    <row r="360" ht="15">
      <c r="A360" s="158" t="s">
        <v>360</v>
      </c>
    </row>
    <row r="361" ht="15">
      <c r="A361" s="158" t="s">
        <v>361</v>
      </c>
    </row>
    <row r="362" ht="15">
      <c r="A362" s="158" t="s">
        <v>362</v>
      </c>
    </row>
    <row r="363" ht="15">
      <c r="A363" s="158" t="s">
        <v>363</v>
      </c>
    </row>
    <row r="364" ht="15">
      <c r="A364" s="158" t="s">
        <v>364</v>
      </c>
    </row>
    <row r="365" ht="15">
      <c r="A365" s="158" t="s">
        <v>365</v>
      </c>
    </row>
    <row r="366" ht="15">
      <c r="A366" s="158" t="s">
        <v>366</v>
      </c>
    </row>
    <row r="367" ht="15">
      <c r="A367" s="153" t="s">
        <v>367</v>
      </c>
    </row>
    <row r="368" ht="15">
      <c r="A368" s="157" t="s">
        <v>111</v>
      </c>
    </row>
    <row r="369" ht="15">
      <c r="A369" s="159" t="s">
        <v>368</v>
      </c>
    </row>
    <row r="370" ht="15">
      <c r="A370" s="159" t="s">
        <v>166</v>
      </c>
    </row>
    <row r="371" ht="15">
      <c r="A371" s="159" t="s">
        <v>369</v>
      </c>
    </row>
    <row r="372" ht="15">
      <c r="A372" s="159" t="s">
        <v>370</v>
      </c>
    </row>
    <row r="373" ht="15">
      <c r="A373" s="159" t="s">
        <v>371</v>
      </c>
    </row>
    <row r="374" ht="15">
      <c r="A374" s="159" t="s">
        <v>372</v>
      </c>
    </row>
    <row r="375" ht="15">
      <c r="A375" s="159" t="s">
        <v>373</v>
      </c>
    </row>
    <row r="376" ht="15">
      <c r="A376" s="159" t="s">
        <v>374</v>
      </c>
    </row>
    <row r="377" ht="15">
      <c r="A377" s="159" t="s">
        <v>375</v>
      </c>
    </row>
    <row r="378" ht="15">
      <c r="A378" s="153" t="s">
        <v>376</v>
      </c>
    </row>
    <row r="379" ht="15">
      <c r="A379" s="157" t="s">
        <v>111</v>
      </c>
    </row>
    <row r="380" ht="15">
      <c r="A380" s="158" t="s">
        <v>377</v>
      </c>
    </row>
    <row r="381" ht="15">
      <c r="A381" s="158" t="s">
        <v>378</v>
      </c>
    </row>
    <row r="382" ht="15">
      <c r="A382" s="158" t="s">
        <v>495</v>
      </c>
    </row>
    <row r="383" ht="15">
      <c r="A383" s="158" t="s">
        <v>379</v>
      </c>
    </row>
    <row r="384" ht="15">
      <c r="A384" s="158" t="s">
        <v>246</v>
      </c>
    </row>
    <row r="385" ht="15">
      <c r="A385" s="158" t="s">
        <v>380</v>
      </c>
    </row>
    <row r="386" ht="15">
      <c r="A386" s="158" t="s">
        <v>381</v>
      </c>
    </row>
    <row r="387" ht="15">
      <c r="A387" s="158" t="s">
        <v>500</v>
      </c>
    </row>
    <row r="388" ht="15">
      <c r="A388" s="158" t="s">
        <v>382</v>
      </c>
    </row>
    <row r="389" ht="15">
      <c r="A389" s="158" t="s">
        <v>383</v>
      </c>
    </row>
    <row r="390" ht="15">
      <c r="A390" s="153" t="s">
        <v>384</v>
      </c>
    </row>
    <row r="391" ht="15">
      <c r="A391" s="157" t="s">
        <v>111</v>
      </c>
    </row>
    <row r="392" ht="15">
      <c r="A392" s="158" t="s">
        <v>385</v>
      </c>
    </row>
    <row r="393" ht="15">
      <c r="A393" s="158" t="s">
        <v>386</v>
      </c>
    </row>
    <row r="394" ht="15">
      <c r="A394" s="158" t="s">
        <v>314</v>
      </c>
    </row>
    <row r="395" ht="15">
      <c r="A395" s="158" t="s">
        <v>237</v>
      </c>
    </row>
    <row r="396" ht="15">
      <c r="A396" s="158" t="s">
        <v>387</v>
      </c>
    </row>
    <row r="397" ht="15">
      <c r="A397" s="158" t="s">
        <v>388</v>
      </c>
    </row>
    <row r="398" ht="15">
      <c r="A398" s="158" t="s">
        <v>238</v>
      </c>
    </row>
    <row r="399" ht="15">
      <c r="A399" s="158" t="s">
        <v>389</v>
      </c>
    </row>
    <row r="400" spans="1:2" ht="15">
      <c r="A400" s="158" t="s">
        <v>490</v>
      </c>
      <c r="B400" s="168"/>
    </row>
    <row r="401" ht="15">
      <c r="A401" s="158" t="s">
        <v>390</v>
      </c>
    </row>
    <row r="402" ht="15">
      <c r="A402" s="153" t="s">
        <v>391</v>
      </c>
    </row>
    <row r="403" ht="15">
      <c r="A403" s="157" t="s">
        <v>111</v>
      </c>
    </row>
    <row r="404" ht="15">
      <c r="A404" s="158" t="s">
        <v>392</v>
      </c>
    </row>
    <row r="405" ht="15">
      <c r="A405" s="158" t="s">
        <v>496</v>
      </c>
    </row>
    <row r="406" ht="15">
      <c r="A406" s="158" t="s">
        <v>497</v>
      </c>
    </row>
    <row r="407" ht="15">
      <c r="A407" s="158" t="s">
        <v>393</v>
      </c>
    </row>
    <row r="408" ht="15">
      <c r="A408" s="158" t="s">
        <v>206</v>
      </c>
    </row>
    <row r="409" ht="15">
      <c r="A409" s="158" t="s">
        <v>394</v>
      </c>
    </row>
    <row r="410" ht="15">
      <c r="A410" s="153" t="s">
        <v>395</v>
      </c>
    </row>
    <row r="411" ht="15">
      <c r="A411" s="157" t="s">
        <v>111</v>
      </c>
    </row>
    <row r="412" ht="15">
      <c r="A412" s="158" t="s">
        <v>377</v>
      </c>
    </row>
    <row r="413" ht="15">
      <c r="A413" s="158" t="s">
        <v>396</v>
      </c>
    </row>
    <row r="414" ht="15">
      <c r="A414" s="158" t="s">
        <v>397</v>
      </c>
    </row>
    <row r="415" ht="15">
      <c r="A415" s="158" t="s">
        <v>398</v>
      </c>
    </row>
    <row r="416" ht="15">
      <c r="A416" s="158" t="s">
        <v>399</v>
      </c>
    </row>
    <row r="417" ht="15">
      <c r="A417" s="158" t="s">
        <v>197</v>
      </c>
    </row>
    <row r="418" ht="15">
      <c r="A418" s="158" t="s">
        <v>400</v>
      </c>
    </row>
    <row r="419" ht="15">
      <c r="A419" s="158" t="s">
        <v>401</v>
      </c>
    </row>
    <row r="420" ht="15">
      <c r="A420" s="158" t="s">
        <v>499</v>
      </c>
    </row>
    <row r="421" ht="15">
      <c r="A421" s="158" t="s">
        <v>402</v>
      </c>
    </row>
    <row r="422" ht="15">
      <c r="A422" s="158" t="s">
        <v>403</v>
      </c>
    </row>
    <row r="423" ht="15">
      <c r="A423" s="160" t="s">
        <v>404</v>
      </c>
    </row>
    <row r="424" ht="15">
      <c r="A424" s="157" t="s">
        <v>111</v>
      </c>
    </row>
    <row r="425" ht="15">
      <c r="A425" s="158" t="s">
        <v>405</v>
      </c>
    </row>
    <row r="426" ht="15">
      <c r="A426" s="158" t="s">
        <v>406</v>
      </c>
    </row>
    <row r="427" ht="15">
      <c r="A427" s="158" t="s">
        <v>407</v>
      </c>
    </row>
    <row r="428" ht="15">
      <c r="A428" s="158" t="s">
        <v>408</v>
      </c>
    </row>
    <row r="429" ht="15">
      <c r="A429" s="158" t="s">
        <v>409</v>
      </c>
    </row>
    <row r="430" ht="15">
      <c r="A430" s="158" t="s">
        <v>410</v>
      </c>
    </row>
    <row r="431" ht="15">
      <c r="A431" s="158" t="s">
        <v>411</v>
      </c>
    </row>
    <row r="432" ht="15">
      <c r="A432" s="158" t="s">
        <v>511</v>
      </c>
    </row>
    <row r="433" ht="15">
      <c r="A433" s="158" t="s">
        <v>412</v>
      </c>
    </row>
    <row r="434" ht="15">
      <c r="A434" s="158" t="s">
        <v>413</v>
      </c>
    </row>
    <row r="435" ht="15">
      <c r="A435" s="153" t="s">
        <v>414</v>
      </c>
    </row>
    <row r="436" ht="15">
      <c r="A436" s="157" t="s">
        <v>111</v>
      </c>
    </row>
    <row r="437" ht="15">
      <c r="A437" s="158" t="s">
        <v>415</v>
      </c>
    </row>
    <row r="438" ht="15">
      <c r="A438" s="158" t="s">
        <v>416</v>
      </c>
    </row>
    <row r="439" ht="15">
      <c r="A439" s="158" t="s">
        <v>417</v>
      </c>
    </row>
    <row r="440" ht="15">
      <c r="A440" s="153" t="s">
        <v>418</v>
      </c>
    </row>
    <row r="441" ht="15">
      <c r="A441" s="157" t="s">
        <v>111</v>
      </c>
    </row>
    <row r="442" ht="15">
      <c r="A442" s="161" t="s">
        <v>419</v>
      </c>
    </row>
    <row r="443" ht="15">
      <c r="A443" s="161" t="s">
        <v>420</v>
      </c>
    </row>
    <row r="444" ht="15">
      <c r="A444" s="161" t="s">
        <v>421</v>
      </c>
    </row>
    <row r="445" ht="15">
      <c r="A445" s="161" t="s">
        <v>422</v>
      </c>
    </row>
    <row r="446" ht="15">
      <c r="A446" s="161" t="s">
        <v>423</v>
      </c>
    </row>
    <row r="447" ht="15">
      <c r="A447" s="161" t="s">
        <v>424</v>
      </c>
    </row>
    <row r="448" ht="15">
      <c r="A448" s="161" t="s">
        <v>425</v>
      </c>
    </row>
    <row r="449" spans="1:2" ht="15">
      <c r="A449" s="161" t="s">
        <v>491</v>
      </c>
      <c r="B449" s="168"/>
    </row>
    <row r="450" ht="15">
      <c r="A450" s="161" t="s">
        <v>426</v>
      </c>
    </row>
    <row r="451" ht="15">
      <c r="A451" s="161" t="s">
        <v>427</v>
      </c>
    </row>
    <row r="452" ht="15">
      <c r="A452" s="153" t="s">
        <v>428</v>
      </c>
    </row>
    <row r="453" ht="15">
      <c r="A453" s="157" t="s">
        <v>111</v>
      </c>
    </row>
    <row r="454" ht="15">
      <c r="A454" s="158" t="s">
        <v>429</v>
      </c>
    </row>
    <row r="455" ht="15">
      <c r="A455" s="158" t="s">
        <v>430</v>
      </c>
    </row>
    <row r="456" ht="15">
      <c r="A456" s="158" t="s">
        <v>431</v>
      </c>
    </row>
    <row r="457" ht="15">
      <c r="A457" s="158" t="s">
        <v>512</v>
      </c>
    </row>
    <row r="458" ht="15">
      <c r="A458" s="158" t="s">
        <v>432</v>
      </c>
    </row>
    <row r="459" ht="15">
      <c r="A459" s="158" t="s">
        <v>433</v>
      </c>
    </row>
    <row r="460" ht="15">
      <c r="A460" s="158" t="s">
        <v>434</v>
      </c>
    </row>
    <row r="461" ht="15">
      <c r="A461" s="158" t="s">
        <v>435</v>
      </c>
    </row>
    <row r="462" ht="15">
      <c r="A462" s="158" t="s">
        <v>436</v>
      </c>
    </row>
    <row r="463" ht="15">
      <c r="A463" s="158" t="s">
        <v>437</v>
      </c>
    </row>
    <row r="464" ht="15">
      <c r="A464" s="158" t="s">
        <v>438</v>
      </c>
    </row>
    <row r="465" ht="15">
      <c r="A465" s="153" t="s">
        <v>439</v>
      </c>
    </row>
    <row r="466" ht="15">
      <c r="A466" s="157" t="s">
        <v>111</v>
      </c>
    </row>
    <row r="467" ht="15">
      <c r="A467" s="158" t="s">
        <v>440</v>
      </c>
    </row>
    <row r="468" ht="15">
      <c r="A468" s="158" t="s">
        <v>441</v>
      </c>
    </row>
    <row r="469" ht="15">
      <c r="A469" s="158" t="s">
        <v>316</v>
      </c>
    </row>
    <row r="470" ht="15">
      <c r="A470" s="158" t="s">
        <v>442</v>
      </c>
    </row>
    <row r="471" ht="15">
      <c r="A471" s="158" t="s">
        <v>443</v>
      </c>
    </row>
    <row r="472" ht="15">
      <c r="A472" s="158" t="s">
        <v>444</v>
      </c>
    </row>
    <row r="473" ht="15">
      <c r="A473" s="158" t="s">
        <v>445</v>
      </c>
    </row>
    <row r="474" ht="15">
      <c r="A474" s="158" t="s">
        <v>513</v>
      </c>
    </row>
    <row r="475" ht="15">
      <c r="A475" s="153" t="s">
        <v>446</v>
      </c>
    </row>
    <row r="476" ht="15">
      <c r="A476" s="157" t="s">
        <v>111</v>
      </c>
    </row>
    <row r="477" ht="15">
      <c r="A477" s="158" t="s">
        <v>213</v>
      </c>
    </row>
    <row r="478" ht="15">
      <c r="A478" s="158" t="s">
        <v>447</v>
      </c>
    </row>
    <row r="479" ht="15">
      <c r="A479" s="158" t="s">
        <v>255</v>
      </c>
    </row>
    <row r="480" ht="15">
      <c r="A480" s="158" t="s">
        <v>448</v>
      </c>
    </row>
    <row r="481" ht="15">
      <c r="A481" s="158" t="s">
        <v>449</v>
      </c>
    </row>
    <row r="482" ht="15">
      <c r="A482" s="158" t="s">
        <v>450</v>
      </c>
    </row>
    <row r="483" ht="15">
      <c r="A483" s="158" t="s">
        <v>451</v>
      </c>
    </row>
    <row r="484" ht="15">
      <c r="A484" s="158" t="s">
        <v>452</v>
      </c>
    </row>
    <row r="485" ht="15">
      <c r="A485" s="158" t="s">
        <v>403</v>
      </c>
    </row>
    <row r="486" ht="15">
      <c r="A486" s="153" t="s">
        <v>453</v>
      </c>
    </row>
    <row r="487" ht="15">
      <c r="A487" s="157" t="s">
        <v>111</v>
      </c>
    </row>
    <row r="488" ht="15">
      <c r="A488" s="158" t="s">
        <v>212</v>
      </c>
    </row>
    <row r="489" ht="15">
      <c r="A489" s="158" t="s">
        <v>454</v>
      </c>
    </row>
    <row r="490" ht="15">
      <c r="A490" s="158" t="s">
        <v>455</v>
      </c>
    </row>
    <row r="491" ht="15">
      <c r="A491" s="158" t="s">
        <v>456</v>
      </c>
    </row>
    <row r="492" ht="15">
      <c r="A492" s="158" t="s">
        <v>457</v>
      </c>
    </row>
    <row r="493" ht="15">
      <c r="A493" s="158" t="s">
        <v>458</v>
      </c>
    </row>
    <row r="494" ht="15">
      <c r="A494" s="158" t="s">
        <v>514</v>
      </c>
    </row>
    <row r="495" ht="15">
      <c r="A495" s="162" t="s">
        <v>459</v>
      </c>
    </row>
    <row r="496" ht="15">
      <c r="A496" s="157" t="s">
        <v>111</v>
      </c>
    </row>
    <row r="497" ht="15">
      <c r="A497" s="158" t="s">
        <v>460</v>
      </c>
    </row>
    <row r="498" ht="15">
      <c r="A498" s="158" t="s">
        <v>194</v>
      </c>
    </row>
    <row r="499" ht="15">
      <c r="A499" s="158" t="s">
        <v>461</v>
      </c>
    </row>
    <row r="500" ht="15">
      <c r="A500" s="158" t="s">
        <v>206</v>
      </c>
    </row>
    <row r="501" ht="15">
      <c r="A501" s="158" t="s">
        <v>462</v>
      </c>
    </row>
    <row r="502" ht="15">
      <c r="A502" s="158" t="s">
        <v>463</v>
      </c>
    </row>
    <row r="503" ht="15">
      <c r="A503" s="158" t="s">
        <v>464</v>
      </c>
    </row>
    <row r="504" ht="15">
      <c r="A504" s="158" t="s">
        <v>465</v>
      </c>
    </row>
    <row r="505" ht="15">
      <c r="A505" s="158" t="s">
        <v>466</v>
      </c>
    </row>
    <row r="506" ht="15">
      <c r="A506" s="158" t="s">
        <v>467</v>
      </c>
    </row>
    <row r="507" ht="15">
      <c r="A507" s="158" t="s">
        <v>468</v>
      </c>
    </row>
    <row r="508" ht="15">
      <c r="A508" s="158" t="s">
        <v>469</v>
      </c>
    </row>
    <row r="509" ht="15">
      <c r="A509" s="158" t="s">
        <v>470</v>
      </c>
    </row>
    <row r="510" ht="15">
      <c r="A510" s="158" t="s">
        <v>471</v>
      </c>
    </row>
    <row r="511" ht="15">
      <c r="A511" s="153" t="s">
        <v>472</v>
      </c>
    </row>
    <row r="512" ht="15">
      <c r="A512" s="157" t="s">
        <v>111</v>
      </c>
    </row>
    <row r="513" ht="15">
      <c r="A513" s="158" t="s">
        <v>473</v>
      </c>
    </row>
    <row r="514" ht="15">
      <c r="A514" s="158" t="s">
        <v>474</v>
      </c>
    </row>
    <row r="515" ht="15">
      <c r="A515" s="158" t="s">
        <v>498</v>
      </c>
    </row>
    <row r="516" ht="15">
      <c r="A516" s="158" t="s">
        <v>475</v>
      </c>
    </row>
    <row r="517" ht="15">
      <c r="A517" s="158" t="s">
        <v>212</v>
      </c>
    </row>
    <row r="518" ht="15">
      <c r="A518" s="158" t="s">
        <v>476</v>
      </c>
    </row>
    <row r="519" ht="15">
      <c r="A519" s="158" t="s">
        <v>477</v>
      </c>
    </row>
    <row r="520" ht="15">
      <c r="A520" s="158" t="s">
        <v>478</v>
      </c>
    </row>
    <row r="521" ht="15">
      <c r="A521" s="158" t="s">
        <v>479</v>
      </c>
    </row>
    <row r="522" ht="15">
      <c r="A522" s="163"/>
    </row>
    <row r="523" ht="15">
      <c r="A523" s="163"/>
    </row>
    <row r="524" ht="15">
      <c r="A524" s="163"/>
    </row>
    <row r="525" ht="15">
      <c r="A525" s="163"/>
    </row>
    <row r="526" ht="15">
      <c r="A526" s="16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 Dep., 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STREAKE</dc:creator>
  <cp:keywords/>
  <dc:description/>
  <cp:lastModifiedBy>111</cp:lastModifiedBy>
  <cp:lastPrinted>2019-06-25T05:51:17Z</cp:lastPrinted>
  <dcterms:created xsi:type="dcterms:W3CDTF">2004-03-10T12:49:19Z</dcterms:created>
  <dcterms:modified xsi:type="dcterms:W3CDTF">2019-06-25T06:07:26Z</dcterms:modified>
  <cp:category/>
  <cp:version/>
  <cp:contentType/>
  <cp:contentStatus/>
</cp:coreProperties>
</file>